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9150" activeTab="0"/>
  </bookViews>
  <sheets>
    <sheet name="Title" sheetId="1" r:id="rId1"/>
    <sheet name="CLOCK" sheetId="2" r:id="rId2"/>
    <sheet name="COMMAND &amp; CONTROL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<sst xmlns="http://schemas.openxmlformats.org/spreadsheetml/2006/main" count="260" uniqueCount="198">
  <si>
    <t>DRAM_SDBA2</t>
  </si>
  <si>
    <t>Command</t>
  </si>
  <si>
    <t>DRAM_A0</t>
  </si>
  <si>
    <t>DRAM_A1</t>
  </si>
  <si>
    <t>DRAM_A2</t>
  </si>
  <si>
    <t>DRAM_A3</t>
  </si>
  <si>
    <t>DRAM_A4</t>
  </si>
  <si>
    <t>DRAM_A5</t>
  </si>
  <si>
    <t>DRAM_A6</t>
  </si>
  <si>
    <t>DRAM_A7</t>
  </si>
  <si>
    <t>DRAM_A8</t>
  </si>
  <si>
    <t>DRAM_A9</t>
  </si>
  <si>
    <t>DRAM_A10</t>
  </si>
  <si>
    <t>DRAM_A11</t>
  </si>
  <si>
    <t>DRAM_A12</t>
  </si>
  <si>
    <t>DRAM_A13</t>
  </si>
  <si>
    <t>DRAM_A14</t>
  </si>
  <si>
    <t>DRAM_SDBA0</t>
  </si>
  <si>
    <t>DRAM_SDBA1</t>
  </si>
  <si>
    <t>L2</t>
  </si>
  <si>
    <t>L1</t>
  </si>
  <si>
    <t>Difference</t>
  </si>
  <si>
    <t>Topology: One CPU and four memory chips</t>
  </si>
  <si>
    <t>Units: [mil]</t>
  </si>
  <si>
    <t>Clock</t>
  </si>
  <si>
    <t>DRAM_SDCKE0</t>
  </si>
  <si>
    <t>DRAM_SDODT0</t>
  </si>
  <si>
    <t>DRAM_D0</t>
  </si>
  <si>
    <t>DRAM_D1</t>
  </si>
  <si>
    <t>DRAM_D2</t>
  </si>
  <si>
    <t>DRAM_D3</t>
  </si>
  <si>
    <t>DRAM_D4</t>
  </si>
  <si>
    <t>DRAM_D5</t>
  </si>
  <si>
    <t>DRAM_D6</t>
  </si>
  <si>
    <t>DRAM_D7</t>
  </si>
  <si>
    <t>DRAM_D8</t>
  </si>
  <si>
    <t>DRAM_D9</t>
  </si>
  <si>
    <t>DRAM_D10</t>
  </si>
  <si>
    <t>DRAM_D11</t>
  </si>
  <si>
    <t>DRAM_D12</t>
  </si>
  <si>
    <t>DRAM_D13</t>
  </si>
  <si>
    <t>DRAM_D14</t>
  </si>
  <si>
    <t>DRAM_D15</t>
  </si>
  <si>
    <t>DRAM_D16</t>
  </si>
  <si>
    <t>DRAM_D17</t>
  </si>
  <si>
    <t>DRAM_D18</t>
  </si>
  <si>
    <t>DRAM_D19</t>
  </si>
  <si>
    <t>DRAM_D20</t>
  </si>
  <si>
    <t>DRAM_D21</t>
  </si>
  <si>
    <t>DRAM_D22</t>
  </si>
  <si>
    <t>DRAM_D23</t>
  </si>
  <si>
    <t>DRAM_D24</t>
  </si>
  <si>
    <t>DRAM_D25</t>
  </si>
  <si>
    <t>DRAM_D26</t>
  </si>
  <si>
    <t>DRAM_D27</t>
  </si>
  <si>
    <t>DRAM_D28</t>
  </si>
  <si>
    <t>DRAM_D29</t>
  </si>
  <si>
    <t>DRAM_D30</t>
  </si>
  <si>
    <t>DRAM_D31</t>
  </si>
  <si>
    <t xml:space="preserve">Total </t>
  </si>
  <si>
    <t>DRAM_DQM0</t>
  </si>
  <si>
    <t>DRAM_DQM1</t>
  </si>
  <si>
    <t>DRAM_DQM2</t>
  </si>
  <si>
    <t>DRAM_DQM3</t>
  </si>
  <si>
    <t>L3a</t>
  </si>
  <si>
    <t>L3b</t>
  </si>
  <si>
    <t>L4a</t>
  </si>
  <si>
    <t>L4b</t>
  </si>
  <si>
    <t>L4c</t>
  </si>
  <si>
    <t>L4d</t>
  </si>
  <si>
    <t>CPU</t>
  </si>
  <si>
    <t>Memory chip 1</t>
  </si>
  <si>
    <t>Memory chip 2</t>
  </si>
  <si>
    <t>Memory chip 3</t>
  </si>
  <si>
    <t>Memory chip 4</t>
  </si>
  <si>
    <t>Net name</t>
  </si>
  <si>
    <t>Tolerance 
(must be less 
then 10mils)</t>
  </si>
  <si>
    <t>Tolerance 
(must be less 
then 40mils)</t>
  </si>
  <si>
    <t>Measurement check</t>
  </si>
  <si>
    <t>Total length
(from altium)</t>
  </si>
  <si>
    <t>Total length
calculated</t>
  </si>
  <si>
    <t>Tolerance between address signals</t>
  </si>
  <si>
    <t>but can be more and depends on design</t>
  </si>
  <si>
    <t>Net topology</t>
  </si>
  <si>
    <t>Difference
(should be close to 0)</t>
  </si>
  <si>
    <t>Diffrence from
 CLOCK 
(should be between 
0 and -200mils)*</t>
  </si>
  <si>
    <t>Same signal segments must match within: 10mils, match diff signals within pair in 5 mils</t>
  </si>
  <si>
    <t>Signal name</t>
  </si>
  <si>
    <t>Tolerance between 
N&amp;P must be within 10mils</t>
  </si>
  <si>
    <t>CLOCK length =</t>
  </si>
  <si>
    <t>(from CLOCK sheet)</t>
  </si>
  <si>
    <t>*depends on design and can be more</t>
  </si>
  <si>
    <t>DATA</t>
  </si>
  <si>
    <t>TOTAL a</t>
  </si>
  <si>
    <t>TOTAL b</t>
  </si>
  <si>
    <t>or</t>
  </si>
  <si>
    <t>The white coloured number fields are automatically calculated.</t>
  </si>
  <si>
    <t>Max:</t>
  </si>
  <si>
    <t>Min:</t>
  </si>
  <si>
    <t>MAX</t>
  </si>
  <si>
    <t>Total calculated</t>
  </si>
  <si>
    <t>Created by Robert Feranec modified by Martin Murin</t>
  </si>
  <si>
    <t>DRAM_A15</t>
  </si>
  <si>
    <t>Command signal length  200 &lt; CLOCK, match signals within 25mils</t>
  </si>
  <si>
    <t>(Signals DRAM_CS[1:0], DRAM_SDCKE[1:0] and DRAM_SDODT[1:0] match within 50mils)</t>
  </si>
  <si>
    <t>This number should be less then 25 mils,</t>
  </si>
  <si>
    <t>match BYTE group signals within  25mils</t>
  </si>
  <si>
    <t>L3 to L2</t>
  </si>
  <si>
    <t>L3</t>
  </si>
  <si>
    <t>L2 to L1</t>
  </si>
  <si>
    <t>DRAM_DQM4</t>
  </si>
  <si>
    <t>DRAM_DQM5</t>
  </si>
  <si>
    <t>DRAM_DQM6</t>
  </si>
  <si>
    <t>DRAM_DQM7</t>
  </si>
  <si>
    <t>DRAM_D32</t>
  </si>
  <si>
    <t>DRAM_D33</t>
  </si>
  <si>
    <t>DRAM_D34</t>
  </si>
  <si>
    <t>DRAM_D35</t>
  </si>
  <si>
    <t>DRAM_D36</t>
  </si>
  <si>
    <t>DRAM_D37</t>
  </si>
  <si>
    <t>DRAM_D38</t>
  </si>
  <si>
    <t>DRAM_D39</t>
  </si>
  <si>
    <t>DRAM_D40</t>
  </si>
  <si>
    <t>DRAM_D41</t>
  </si>
  <si>
    <t>DRAM_D42</t>
  </si>
  <si>
    <t>DRAM_D43</t>
  </si>
  <si>
    <t>DRAM_D44</t>
  </si>
  <si>
    <t>DRAM_D45</t>
  </si>
  <si>
    <t>DRAM_D46</t>
  </si>
  <si>
    <t>DRAM_D47</t>
  </si>
  <si>
    <t>DRAM_D48</t>
  </si>
  <si>
    <t>DRAM_D49</t>
  </si>
  <si>
    <t>DRAM_D50</t>
  </si>
  <si>
    <t>DRAM_D51</t>
  </si>
  <si>
    <t>DRAM_D53</t>
  </si>
  <si>
    <t>DRAM_D54</t>
  </si>
  <si>
    <t>DRAM_D55</t>
  </si>
  <si>
    <t>DRAM_D56</t>
  </si>
  <si>
    <t>DRAM_D58</t>
  </si>
  <si>
    <t>DRAM_D59</t>
  </si>
  <si>
    <t>DRAM_D60</t>
  </si>
  <si>
    <t>DRAM_D61</t>
  </si>
  <si>
    <t>DRAM_D62</t>
  </si>
  <si>
    <t>DRAM_D63</t>
  </si>
  <si>
    <t>Tolerance within GROUP (must be within 25mils)</t>
  </si>
  <si>
    <t>iMX6 Rex Module V1I1</t>
  </si>
  <si>
    <t>DDR3 Length calculator</t>
  </si>
  <si>
    <t>Project homepage:</t>
  </si>
  <si>
    <t>http://www.imx6rex.com/</t>
  </si>
  <si>
    <t>Contact:</t>
  </si>
  <si>
    <t>http://www.fedevel.com/academy/contact/</t>
  </si>
  <si>
    <t>Total MAX 2250mils</t>
  </si>
  <si>
    <t>DRAM_DQS5_N</t>
  </si>
  <si>
    <t>DRAM_DQS5_P</t>
  </si>
  <si>
    <t>DRAM_DQS6_P</t>
  </si>
  <si>
    <t>DRAM_DQS6_N</t>
  </si>
  <si>
    <t>DRAM_DQS3_N</t>
  </si>
  <si>
    <t>DRAM_DQS3_P</t>
  </si>
  <si>
    <t>DRAM_DQS7_N</t>
  </si>
  <si>
    <t>DRAM_DQS7_P</t>
  </si>
  <si>
    <t>DRAM_DQS4_N</t>
  </si>
  <si>
    <t>DRAM_DQS4_P</t>
  </si>
  <si>
    <t>DRAM_DQS2_N</t>
  </si>
  <si>
    <t>DRAM_DQS2_P</t>
  </si>
  <si>
    <t>DRAM_DQS1_N</t>
  </si>
  <si>
    <t>DRAM_DQS1_P</t>
  </si>
  <si>
    <t>DRAM_DQS0_N</t>
  </si>
  <si>
    <t>DRAM_DQS0_P</t>
  </si>
  <si>
    <t>DRAM_D52</t>
  </si>
  <si>
    <t>L3a - TOP</t>
  </si>
  <si>
    <t>L3b - BOTTOM</t>
  </si>
  <si>
    <t>L2 - Layer 10</t>
  </si>
  <si>
    <t>DRAM_WE_B</t>
  </si>
  <si>
    <t>DRAM_CS0_B</t>
  </si>
  <si>
    <t>DRAM_RAS_B</t>
  </si>
  <si>
    <t>DRAM_CAS_B</t>
  </si>
  <si>
    <t>L3 - MEMtoVTT</t>
  </si>
  <si>
    <t>L2 - MEMtoVTT</t>
  </si>
  <si>
    <t>L1 - TOP</t>
  </si>
  <si>
    <t>L4a - TOP</t>
  </si>
  <si>
    <t>L4b - BOTTOM</t>
  </si>
  <si>
    <t>L4c - TOP</t>
  </si>
  <si>
    <t>L4d - BOTTOM</t>
  </si>
  <si>
    <t>L3a - Layer 10</t>
  </si>
  <si>
    <t>L3b - Layer 10</t>
  </si>
  <si>
    <t>L2 - Layer 3</t>
  </si>
  <si>
    <t>Total a</t>
  </si>
  <si>
    <t>Total b</t>
  </si>
  <si>
    <t>Total c</t>
  </si>
  <si>
    <t>Total d</t>
  </si>
  <si>
    <t>L1 to L2 -Layer 2</t>
  </si>
  <si>
    <t>match the differential signals of DQS 10 mils (make it longest from the group)</t>
  </si>
  <si>
    <t>locked</t>
  </si>
  <si>
    <t>DRAM_D57</t>
  </si>
  <si>
    <t>DRAM_CLK0_N</t>
  </si>
  <si>
    <t>DRAM_CLK0_P</t>
  </si>
  <si>
    <t>DRAM_CLK1_N</t>
  </si>
  <si>
    <t>DRAM_CLK1_P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</si>
</sst>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0"/>
      <color indexed="9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sz val="20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0" tint="-0.3499799966812134"/>
      <name val="Arial CE"/>
      <family val="0"/>
    </font>
    <font>
      <sz val="10"/>
      <color theme="0" tint="-0.3499799966812134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3" fillId="0" borderId="0" xfId="36" applyAlignment="1" applyProtection="1">
      <alignment/>
      <protection/>
    </xf>
    <xf numFmtId="0" fontId="10" fillId="0" borderId="0" xfId="36" applyFont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6" borderId="0" xfId="0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35" borderId="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1" fillId="0" borderId="0" xfId="36" applyFont="1" applyAlignment="1" applyProtection="1">
      <alignment/>
      <protection/>
    </xf>
    <xf numFmtId="0" fontId="0" fillId="36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38" borderId="2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38" borderId="2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1" fontId="1" fillId="39" borderId="0" xfId="0" applyNumberFormat="1" applyFont="1" applyFill="1" applyAlignment="1">
      <alignment horizontal="center"/>
    </xf>
    <xf numFmtId="0" fontId="48" fillId="0" borderId="14" xfId="0" applyFont="1" applyBorder="1" applyAlignment="1">
      <alignment horizontal="center"/>
    </xf>
    <xf numFmtId="0" fontId="49" fillId="38" borderId="13" xfId="0" applyFont="1" applyFill="1" applyBorder="1" applyAlignment="1">
      <alignment horizontal="center"/>
    </xf>
    <xf numFmtId="0" fontId="49" fillId="38" borderId="14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0" fillId="19" borderId="0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6">
    <dxf>
      <font>
        <b/>
        <i val="0"/>
        <color rgb="FF00CC00"/>
      </font>
    </dxf>
    <dxf>
      <font>
        <color rgb="FF00CC00"/>
      </font>
    </dxf>
    <dxf>
      <font>
        <color rgb="FFFF0000"/>
      </font>
    </dxf>
    <dxf>
      <font>
        <color rgb="FF00CC00"/>
      </font>
    </dxf>
    <dxf>
      <font>
        <color rgb="FFFF0000"/>
      </font>
    </dxf>
    <dxf>
      <font>
        <color rgb="FF00CC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00CC00"/>
      </font>
      <border/>
    </dxf>
    <dxf>
      <font>
        <color rgb="FFFF0000"/>
      </font>
      <border/>
    </dxf>
    <dxf>
      <font>
        <b/>
        <i val="0"/>
        <color rgb="FF00CC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25</xdr:row>
      <xdr:rowOff>9525</xdr:rowOff>
    </xdr:from>
    <xdr:to>
      <xdr:col>8</xdr:col>
      <xdr:colOff>323850</xdr:colOff>
      <xdr:row>51</xdr:row>
      <xdr:rowOff>152400</xdr:rowOff>
    </xdr:to>
    <xdr:pic>
      <xdr:nvPicPr>
        <xdr:cNvPr id="1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895850"/>
          <a:ext cx="865822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47</xdr:row>
      <xdr:rowOff>19050</xdr:rowOff>
    </xdr:from>
    <xdr:to>
      <xdr:col>8</xdr:col>
      <xdr:colOff>514350</xdr:colOff>
      <xdr:row>74</xdr:row>
      <xdr:rowOff>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8410575"/>
          <a:ext cx="866775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1800225</xdr:colOff>
      <xdr:row>136</xdr:row>
      <xdr:rowOff>152400</xdr:rowOff>
    </xdr:from>
    <xdr:to>
      <xdr:col>10</xdr:col>
      <xdr:colOff>200025</xdr:colOff>
      <xdr:row>163</xdr:row>
      <xdr:rowOff>133350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2774275"/>
          <a:ext cx="863917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3" ht="26.25">
      <c r="A3" s="61" t="s">
        <v>145</v>
      </c>
    </row>
    <row r="4" ht="15.75">
      <c r="A4" s="80" t="s">
        <v>146</v>
      </c>
    </row>
    <row r="5" ht="18">
      <c r="A5" s="63"/>
    </row>
    <row r="6" ht="12.75">
      <c r="A6" s="1" t="s">
        <v>96</v>
      </c>
    </row>
    <row r="7" ht="12.75">
      <c r="A7" s="1" t="s">
        <v>22</v>
      </c>
    </row>
    <row r="8" ht="12.75">
      <c r="A8" s="1" t="s">
        <v>23</v>
      </c>
    </row>
    <row r="10" ht="15.75">
      <c r="A10" s="64" t="s">
        <v>101</v>
      </c>
    </row>
    <row r="11" ht="15.75">
      <c r="A11" s="64"/>
    </row>
    <row r="12" ht="12.75">
      <c r="A12" s="65"/>
    </row>
    <row r="13" spans="1:4" ht="12.75">
      <c r="A13" s="1" t="s">
        <v>147</v>
      </c>
      <c r="C13" s="62"/>
      <c r="D13" s="62" t="s">
        <v>148</v>
      </c>
    </row>
    <row r="14" spans="1:4" ht="12.75">
      <c r="A14" s="1" t="s">
        <v>149</v>
      </c>
      <c r="C14" s="62"/>
      <c r="D14" s="62" t="s">
        <v>150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2" width="21.125" style="7" bestFit="1" customWidth="1"/>
    <col min="3" max="10" width="14.75390625" style="7" customWidth="1"/>
    <col min="11" max="11" width="10.75390625" style="7" customWidth="1"/>
    <col min="12" max="12" width="12.75390625" style="7" bestFit="1" customWidth="1"/>
    <col min="13" max="14" width="12.75390625" style="7" customWidth="1"/>
    <col min="15" max="15" width="9.125" style="7" customWidth="1"/>
    <col min="16" max="16" width="11.875" style="13" bestFit="1" customWidth="1"/>
    <col min="17" max="17" width="11.75390625" style="7" bestFit="1" customWidth="1"/>
    <col min="18" max="18" width="12.625" style="19" bestFit="1" customWidth="1"/>
    <col min="19" max="19" width="9.125" style="19" customWidth="1"/>
    <col min="20" max="21" width="9.125" style="7" customWidth="1"/>
    <col min="22" max="22" width="18.00390625" style="7" customWidth="1"/>
    <col min="23" max="23" width="11.875" style="7" customWidth="1"/>
    <col min="24" max="24" width="20.375" style="7" customWidth="1"/>
    <col min="25" max="37" width="9.125" style="7" customWidth="1"/>
  </cols>
  <sheetData>
    <row r="1" spans="9:26" ht="12.75">
      <c r="I1" s="19"/>
      <c r="J1" s="19"/>
      <c r="K1" s="19"/>
      <c r="L1" s="13"/>
      <c r="M1" s="19"/>
      <c r="N1" s="19"/>
      <c r="O1" s="19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20.25">
      <c r="A2" s="3" t="s">
        <v>24</v>
      </c>
      <c r="B2" s="9"/>
      <c r="I2" s="19"/>
      <c r="J2" s="16"/>
      <c r="K2" s="19"/>
      <c r="L2" s="68" t="s">
        <v>78</v>
      </c>
      <c r="M2" s="19"/>
      <c r="O2" s="19"/>
      <c r="P2" s="27"/>
      <c r="Q2" s="27"/>
      <c r="R2" s="27"/>
      <c r="S2" s="27"/>
      <c r="T2" s="27"/>
      <c r="U2" s="27"/>
      <c r="V2" s="77"/>
      <c r="W2" s="27"/>
      <c r="X2" s="27"/>
      <c r="Y2" s="27"/>
      <c r="Z2" s="27"/>
    </row>
    <row r="3" spans="1:26" ht="12.75">
      <c r="A3" s="1" t="s">
        <v>86</v>
      </c>
      <c r="B3" s="9"/>
      <c r="I3" s="19"/>
      <c r="J3" s="16"/>
      <c r="K3" s="19"/>
      <c r="L3" s="19"/>
      <c r="M3" s="19"/>
      <c r="O3" s="19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37" s="60" customFormat="1" ht="12.75">
      <c r="A4" s="47"/>
      <c r="B4" s="20"/>
      <c r="C4" s="19"/>
      <c r="D4" s="19"/>
      <c r="E4" s="19"/>
      <c r="F4" s="19"/>
      <c r="G4" s="19"/>
      <c r="H4" s="19"/>
      <c r="I4" s="69" t="s">
        <v>151</v>
      </c>
      <c r="J4" s="16"/>
      <c r="K4" s="19"/>
      <c r="L4" s="19"/>
      <c r="M4" s="19"/>
      <c r="N4" s="19"/>
      <c r="O4" s="19"/>
      <c r="P4" s="78"/>
      <c r="Q4" s="27"/>
      <c r="R4" s="27"/>
      <c r="S4" s="49"/>
      <c r="T4" s="27"/>
      <c r="U4" s="27"/>
      <c r="V4" s="27"/>
      <c r="W4" s="27"/>
      <c r="X4" s="27"/>
      <c r="Y4" s="27"/>
      <c r="Z4" s="27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7" s="46" customFormat="1" ht="42.75" customHeight="1" thickBot="1">
      <c r="A5" s="6" t="s">
        <v>87</v>
      </c>
      <c r="B5" s="10" t="s">
        <v>169</v>
      </c>
      <c r="C5" s="10" t="s">
        <v>170</v>
      </c>
      <c r="D5" s="8" t="s">
        <v>76</v>
      </c>
      <c r="E5" s="107" t="s">
        <v>176</v>
      </c>
      <c r="F5" s="10" t="s">
        <v>171</v>
      </c>
      <c r="G5" s="111" t="s">
        <v>177</v>
      </c>
      <c r="H5" s="10" t="s">
        <v>178</v>
      </c>
      <c r="I5" s="10" t="s">
        <v>93</v>
      </c>
      <c r="J5" s="18" t="s">
        <v>94</v>
      </c>
      <c r="L5" s="8" t="s">
        <v>79</v>
      </c>
      <c r="M5" s="8" t="s">
        <v>80</v>
      </c>
      <c r="N5" s="8" t="s">
        <v>84</v>
      </c>
      <c r="O5" s="87"/>
      <c r="P5" s="87"/>
      <c r="Q5" s="87"/>
      <c r="R5" s="87"/>
      <c r="S5" s="87"/>
      <c r="T5" s="76"/>
      <c r="U5" s="88"/>
      <c r="V5" s="88"/>
      <c r="W5" s="88"/>
      <c r="Y5" s="76"/>
      <c r="Z5" s="76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7" s="60" customFormat="1" ht="12.75">
      <c r="A6" s="83" t="s">
        <v>194</v>
      </c>
      <c r="B6" s="85">
        <v>282</v>
      </c>
      <c r="C6" s="85">
        <v>282</v>
      </c>
      <c r="D6" s="84">
        <f>MAX(B6:C6)-MIN(B6:C6)</f>
        <v>0</v>
      </c>
      <c r="E6" s="108">
        <v>40</v>
      </c>
      <c r="F6" s="40">
        <v>332</v>
      </c>
      <c r="G6" s="112">
        <v>328</v>
      </c>
      <c r="H6" s="86">
        <v>1259</v>
      </c>
      <c r="I6" s="19">
        <f>B6+F6+H6</f>
        <v>1873</v>
      </c>
      <c r="J6" s="16">
        <f>C6+F6+H6</f>
        <v>1873</v>
      </c>
      <c r="K6" s="19"/>
      <c r="L6" s="70">
        <v>2522</v>
      </c>
      <c r="M6" s="19">
        <f>B6+C6+E6+F6+G6+H6</f>
        <v>2523</v>
      </c>
      <c r="N6" s="19">
        <f>L6-M6</f>
        <v>-1</v>
      </c>
      <c r="O6" s="27"/>
      <c r="P6" s="27"/>
      <c r="Q6" s="27"/>
      <c r="R6" s="27"/>
      <c r="S6" s="27"/>
      <c r="T6" s="27"/>
      <c r="U6" s="79"/>
      <c r="V6" s="27"/>
      <c r="W6" s="27"/>
      <c r="X6" s="19"/>
      <c r="Y6" s="27"/>
      <c r="Z6" s="27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s="60" customFormat="1" ht="12.75">
      <c r="A7" s="60" t="s">
        <v>195</v>
      </c>
      <c r="B7" s="85">
        <v>282</v>
      </c>
      <c r="C7" s="85">
        <v>282</v>
      </c>
      <c r="D7" s="84">
        <f>MAX(B7:C7)-MIN(B7:C7)</f>
        <v>0</v>
      </c>
      <c r="E7" s="108">
        <v>40</v>
      </c>
      <c r="F7" s="40">
        <v>332</v>
      </c>
      <c r="G7" s="112">
        <v>328</v>
      </c>
      <c r="H7" s="86">
        <v>1259</v>
      </c>
      <c r="I7" s="19">
        <f>B7+F7+H7</f>
        <v>1873</v>
      </c>
      <c r="J7" s="16">
        <f>C7+F7+H7</f>
        <v>1873</v>
      </c>
      <c r="K7" s="19"/>
      <c r="L7" s="70">
        <v>2522</v>
      </c>
      <c r="M7" s="19">
        <f>B7+C7+E7+F7+G7+H7</f>
        <v>2523</v>
      </c>
      <c r="N7" s="19">
        <f>L7-M7</f>
        <v>-1</v>
      </c>
      <c r="O7" s="27"/>
      <c r="P7" s="27"/>
      <c r="Q7" s="27"/>
      <c r="R7" s="27"/>
      <c r="S7" s="27"/>
      <c r="T7" s="27"/>
      <c r="U7" s="79"/>
      <c r="V7" s="27"/>
      <c r="W7" s="27"/>
      <c r="Y7" s="27"/>
      <c r="Z7" s="27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s="60" customFormat="1" ht="12.75">
      <c r="A8" s="83" t="s">
        <v>196</v>
      </c>
      <c r="B8" s="85">
        <v>282</v>
      </c>
      <c r="C8" s="85">
        <v>282</v>
      </c>
      <c r="D8" s="84">
        <f>MAX(B8:C8)-MIN(B8:C8)</f>
        <v>0</v>
      </c>
      <c r="E8" s="108">
        <v>40</v>
      </c>
      <c r="F8" s="40">
        <v>324</v>
      </c>
      <c r="G8" s="112">
        <v>328</v>
      </c>
      <c r="H8" s="86">
        <v>1266</v>
      </c>
      <c r="I8" s="19">
        <f>B8+F8+H8</f>
        <v>1872</v>
      </c>
      <c r="J8" s="16">
        <f>C8+F8+H8</f>
        <v>1872</v>
      </c>
      <c r="K8" s="19"/>
      <c r="L8" s="70">
        <v>2523</v>
      </c>
      <c r="M8" s="19">
        <f>B8+C8+E8+F8+G8+H8</f>
        <v>2522</v>
      </c>
      <c r="N8" s="19">
        <f>L8-M8</f>
        <v>1</v>
      </c>
      <c r="O8" s="27"/>
      <c r="P8" s="27"/>
      <c r="Q8" s="27"/>
      <c r="R8" s="27"/>
      <c r="S8" s="27"/>
      <c r="T8" s="27"/>
      <c r="U8" s="79"/>
      <c r="V8" s="27"/>
      <c r="W8" s="27"/>
      <c r="X8" s="19"/>
      <c r="Y8" s="27"/>
      <c r="Z8" s="27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s="46" customFormat="1" ht="13.5" thickBot="1">
      <c r="A9" s="46" t="s">
        <v>197</v>
      </c>
      <c r="B9" s="85">
        <v>282</v>
      </c>
      <c r="C9" s="85">
        <v>282</v>
      </c>
      <c r="D9" s="84">
        <f>MAX(B9:C9)-MIN(B9:C9)</f>
        <v>0</v>
      </c>
      <c r="E9" s="109">
        <v>40</v>
      </c>
      <c r="F9" s="99">
        <v>324</v>
      </c>
      <c r="G9" s="113">
        <v>328</v>
      </c>
      <c r="H9" s="48">
        <v>1267</v>
      </c>
      <c r="I9" s="24">
        <f>B9+F9+H9</f>
        <v>1873</v>
      </c>
      <c r="J9" s="25">
        <f>C9+F9+H9</f>
        <v>1873</v>
      </c>
      <c r="K9" s="24"/>
      <c r="L9" s="71">
        <v>2524</v>
      </c>
      <c r="M9" s="24">
        <f>B9+C9+E9+F9+G9+H9</f>
        <v>2523</v>
      </c>
      <c r="N9" s="24">
        <f>L9-M9</f>
        <v>1</v>
      </c>
      <c r="O9" s="76"/>
      <c r="P9" s="76"/>
      <c r="Q9" s="76"/>
      <c r="R9" s="76"/>
      <c r="S9" s="76"/>
      <c r="T9" s="76"/>
      <c r="U9" s="89"/>
      <c r="V9" s="76"/>
      <c r="W9" s="76"/>
      <c r="Y9" s="76"/>
      <c r="Z9" s="76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s="95" customFormat="1" ht="39" thickBot="1">
      <c r="A10" s="91" t="s">
        <v>88</v>
      </c>
      <c r="B10" s="90">
        <f>MAX(B6:B9)-MIN(B6:B9)</f>
        <v>0</v>
      </c>
      <c r="C10" s="90">
        <f>MAX(C6:C9)-MIN(C6:C9)</f>
        <v>0</v>
      </c>
      <c r="D10" s="90"/>
      <c r="E10" s="110">
        <f aca="true" t="shared" si="0" ref="E10:J10">MAX(E6:E9)-MIN(E6:E9)</f>
        <v>0</v>
      </c>
      <c r="F10" s="90">
        <f t="shared" si="0"/>
        <v>8</v>
      </c>
      <c r="G10" s="110">
        <f t="shared" si="0"/>
        <v>0</v>
      </c>
      <c r="H10" s="90">
        <f t="shared" si="0"/>
        <v>8</v>
      </c>
      <c r="I10" s="90">
        <f t="shared" si="0"/>
        <v>1</v>
      </c>
      <c r="J10" s="92">
        <f t="shared" si="0"/>
        <v>1</v>
      </c>
      <c r="K10" s="90"/>
      <c r="L10" s="90"/>
      <c r="M10" s="90"/>
      <c r="N10" s="90"/>
      <c r="O10" s="93"/>
      <c r="P10" s="93"/>
      <c r="Q10" s="93"/>
      <c r="R10" s="94"/>
      <c r="S10" s="94"/>
      <c r="T10" s="94"/>
      <c r="U10" s="94"/>
      <c r="V10" s="94"/>
      <c r="W10" s="94"/>
      <c r="Y10" s="94"/>
      <c r="Z10" s="94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</row>
    <row r="11" spans="2:37" s="60" customFormat="1" ht="12.75">
      <c r="B11" s="19"/>
      <c r="C11" s="19"/>
      <c r="D11" s="19"/>
      <c r="E11" s="19"/>
      <c r="F11" s="19"/>
      <c r="G11" s="19"/>
      <c r="H11" s="19"/>
      <c r="I11" s="19"/>
      <c r="J11" s="27"/>
      <c r="K11" s="19"/>
      <c r="L11" s="19"/>
      <c r="M11" s="19"/>
      <c r="N11" s="19"/>
      <c r="O11" s="19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0:26" ht="12.75">
      <c r="J12" s="5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3.5" thickBot="1">
      <c r="A13" s="4"/>
      <c r="E13" s="35" t="s">
        <v>83</v>
      </c>
      <c r="H13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3:26" ht="12.75">
      <c r="C14" s="27"/>
      <c r="D14" s="45"/>
      <c r="E14" s="36"/>
      <c r="F14" s="37"/>
      <c r="G14"/>
      <c r="H14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8" ht="12.75">
      <c r="A15" s="7"/>
      <c r="B15" s="53" t="s">
        <v>71</v>
      </c>
      <c r="C15" s="27"/>
      <c r="D15" s="38"/>
      <c r="E15" s="19"/>
      <c r="F15" s="39"/>
      <c r="G15"/>
      <c r="H15"/>
    </row>
    <row r="16" spans="1:8" ht="12.75">
      <c r="A16" s="7"/>
      <c r="B16" s="54" t="s">
        <v>95</v>
      </c>
      <c r="C16" s="27"/>
      <c r="D16" s="98" t="s">
        <v>64</v>
      </c>
      <c r="E16" s="27"/>
      <c r="F16" s="39"/>
      <c r="G16"/>
      <c r="H16"/>
    </row>
    <row r="17" spans="1:8" ht="12.75">
      <c r="A17" s="7"/>
      <c r="B17" s="53" t="s">
        <v>72</v>
      </c>
      <c r="C17" s="27"/>
      <c r="D17" s="38"/>
      <c r="E17" s="19"/>
      <c r="F17" s="39"/>
      <c r="G17"/>
      <c r="H17"/>
    </row>
    <row r="18" spans="1:8" ht="12.75">
      <c r="A18" s="7"/>
      <c r="B18" s="54"/>
      <c r="C18" s="27"/>
      <c r="D18" s="38"/>
      <c r="E18" s="40" t="s">
        <v>19</v>
      </c>
      <c r="F18" s="41" t="s">
        <v>20</v>
      </c>
      <c r="H18" s="97" t="s">
        <v>70</v>
      </c>
    </row>
    <row r="19" spans="1:8" ht="12.75">
      <c r="A19" s="7"/>
      <c r="B19" s="53" t="s">
        <v>73</v>
      </c>
      <c r="C19" s="84"/>
      <c r="D19" s="38"/>
      <c r="E19" s="19"/>
      <c r="F19" s="39"/>
      <c r="G19"/>
      <c r="H19"/>
    </row>
    <row r="20" spans="1:8" ht="12.75">
      <c r="A20" s="7"/>
      <c r="B20" s="54" t="s">
        <v>95</v>
      </c>
      <c r="C20" s="27"/>
      <c r="D20" s="98" t="s">
        <v>65</v>
      </c>
      <c r="E20" s="27"/>
      <c r="F20" s="39"/>
      <c r="G20"/>
      <c r="H20"/>
    </row>
    <row r="21" spans="1:8" ht="12.75">
      <c r="A21" s="7"/>
      <c r="B21" s="53" t="s">
        <v>74</v>
      </c>
      <c r="C21" s="84"/>
      <c r="D21" s="38"/>
      <c r="E21" s="19"/>
      <c r="F21" s="39"/>
      <c r="G21"/>
      <c r="H21"/>
    </row>
    <row r="22" spans="3:8" ht="13.5" thickBot="1">
      <c r="C22" s="27"/>
      <c r="D22" s="42"/>
      <c r="E22" s="24"/>
      <c r="F22" s="43"/>
      <c r="G22"/>
      <c r="H22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conditionalFormatting sqref="B10:J10">
    <cfRule type="cellIs" priority="3" dxfId="12" operator="greaterThan" stopIfTrue="1">
      <formula>10</formula>
    </cfRule>
    <cfRule type="cellIs" priority="4" dxfId="13" operator="lessThan" stopIfTrue="1">
      <formula>10</formula>
    </cfRule>
  </conditionalFormatting>
  <conditionalFormatting sqref="N6:N9">
    <cfRule type="cellIs" priority="1" dxfId="12" operator="notBetween" stopIfTrue="1">
      <formula>-3</formula>
      <formula>3</formula>
    </cfRule>
    <cfRule type="cellIs" priority="2" dxfId="13" operator="between" stopIfTrue="1">
      <formula>-3</formula>
      <formula>3</formula>
    </cfRule>
  </conditionalFormatting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625" style="0" customWidth="1"/>
    <col min="2" max="5" width="15.75390625" style="7" customWidth="1"/>
    <col min="6" max="6" width="12.75390625" style="7" bestFit="1" customWidth="1"/>
    <col min="7" max="8" width="15.75390625" style="7" customWidth="1"/>
    <col min="9" max="9" width="12.75390625" style="7" bestFit="1" customWidth="1"/>
    <col min="10" max="12" width="12.75390625" style="7" customWidth="1"/>
    <col min="13" max="13" width="9.125" style="13" customWidth="1"/>
    <col min="14" max="15" width="9.125" style="7" customWidth="1"/>
    <col min="16" max="16" width="9.125" style="16" customWidth="1"/>
    <col min="17" max="17" width="11.75390625" style="19" bestFit="1" customWidth="1"/>
    <col min="18" max="18" width="16.375" style="7" customWidth="1"/>
    <col min="19" max="19" width="9.125" style="7" customWidth="1"/>
    <col min="20" max="20" width="17.375" style="13" bestFit="1" customWidth="1"/>
    <col min="21" max="21" width="24.25390625" style="7" bestFit="1" customWidth="1"/>
    <col min="22" max="22" width="10.25390625" style="7" bestFit="1" customWidth="1"/>
    <col min="23" max="23" width="9.125" style="7" customWidth="1"/>
  </cols>
  <sheetData>
    <row r="2" spans="1:20" ht="20.25">
      <c r="A2" s="3" t="s">
        <v>1</v>
      </c>
      <c r="T2" s="22" t="s">
        <v>78</v>
      </c>
    </row>
    <row r="3" spans="1:17" ht="12.75">
      <c r="A3" s="1" t="s">
        <v>103</v>
      </c>
      <c r="E3" s="67" t="s">
        <v>104</v>
      </c>
      <c r="M3" s="14"/>
      <c r="N3" s="9"/>
      <c r="O3" s="9"/>
      <c r="P3" s="17"/>
      <c r="Q3" s="20"/>
    </row>
    <row r="4" spans="1:23" s="6" customFormat="1" ht="63" customHeight="1" thickBot="1">
      <c r="A4" s="6" t="s">
        <v>75</v>
      </c>
      <c r="B4" s="10" t="s">
        <v>179</v>
      </c>
      <c r="C4" s="10" t="s">
        <v>180</v>
      </c>
      <c r="D4" s="10" t="s">
        <v>181</v>
      </c>
      <c r="E4" s="10" t="s">
        <v>182</v>
      </c>
      <c r="F4" s="8" t="s">
        <v>76</v>
      </c>
      <c r="G4" s="10" t="s">
        <v>183</v>
      </c>
      <c r="H4" s="10" t="s">
        <v>184</v>
      </c>
      <c r="I4" s="8" t="s">
        <v>77</v>
      </c>
      <c r="J4" s="10" t="s">
        <v>185</v>
      </c>
      <c r="K4" s="8" t="s">
        <v>190</v>
      </c>
      <c r="L4" s="10" t="s">
        <v>178</v>
      </c>
      <c r="M4" s="15" t="s">
        <v>186</v>
      </c>
      <c r="N4" s="10" t="s">
        <v>187</v>
      </c>
      <c r="O4" s="10" t="s">
        <v>188</v>
      </c>
      <c r="P4" s="18" t="s">
        <v>189</v>
      </c>
      <c r="Q4" s="10"/>
      <c r="R4" s="8" t="s">
        <v>85</v>
      </c>
      <c r="S4" s="10"/>
      <c r="T4" s="21" t="s">
        <v>79</v>
      </c>
      <c r="U4" s="8" t="s">
        <v>80</v>
      </c>
      <c r="V4" s="8" t="s">
        <v>84</v>
      </c>
      <c r="W4" s="10"/>
    </row>
    <row r="5" spans="1:22" ht="12.75">
      <c r="A5" t="s">
        <v>2</v>
      </c>
      <c r="B5" s="72">
        <v>88</v>
      </c>
      <c r="C5" s="72">
        <v>84</v>
      </c>
      <c r="D5" s="72">
        <v>88</v>
      </c>
      <c r="E5" s="72">
        <v>84</v>
      </c>
      <c r="F5" s="5">
        <f>MAX(B5:E5)-MIN(B5:E5)</f>
        <v>4</v>
      </c>
      <c r="G5" s="73">
        <v>666</v>
      </c>
      <c r="H5" s="73">
        <v>665</v>
      </c>
      <c r="I5" s="5">
        <f>MAX(G5:H5)-MIN(G5:H5)</f>
        <v>1</v>
      </c>
      <c r="J5" s="11">
        <v>1075</v>
      </c>
      <c r="K5" s="66">
        <v>17</v>
      </c>
      <c r="L5" s="12">
        <v>22</v>
      </c>
      <c r="M5" s="14">
        <f>B5+G5+J5+L5+K5</f>
        <v>1868</v>
      </c>
      <c r="N5" s="9">
        <f>C5+G5+J5+L5+K5</f>
        <v>1864</v>
      </c>
      <c r="O5" s="9">
        <f>D5+H5+J5+L5+K5</f>
        <v>1867</v>
      </c>
      <c r="P5" s="17">
        <f>E5+H5+J5+L5+K5</f>
        <v>1863</v>
      </c>
      <c r="Q5" s="114" t="s">
        <v>192</v>
      </c>
      <c r="R5" s="51">
        <f aca="true" t="shared" si="0" ref="R5:R26">S$35-(M5+N5+O5+P5)/4</f>
        <v>6.5</v>
      </c>
      <c r="T5" s="23">
        <v>2788</v>
      </c>
      <c r="U5" s="7">
        <f>B5+C5+D5+E5+G5+H5+J5+L5+K5</f>
        <v>2789</v>
      </c>
      <c r="V5" s="7">
        <f>T5-U5</f>
        <v>-1</v>
      </c>
    </row>
    <row r="6" spans="1:22" ht="12.75">
      <c r="A6" t="s">
        <v>3</v>
      </c>
      <c r="B6" s="72">
        <v>167</v>
      </c>
      <c r="C6" s="72">
        <v>167</v>
      </c>
      <c r="D6" s="72">
        <v>167</v>
      </c>
      <c r="E6" s="72">
        <v>167</v>
      </c>
      <c r="F6" s="5">
        <f aca="true" t="shared" si="1" ref="F6:F19">MAX(B6:E6)-MIN(B6:E6)</f>
        <v>0</v>
      </c>
      <c r="G6" s="73">
        <v>554</v>
      </c>
      <c r="H6" s="73">
        <v>554</v>
      </c>
      <c r="I6" s="5">
        <f aca="true" t="shared" si="2" ref="I6:I19">MAX(G6:H6)-MIN(G6:H6)</f>
        <v>0</v>
      </c>
      <c r="J6" s="11">
        <v>1101</v>
      </c>
      <c r="K6" s="66">
        <v>17</v>
      </c>
      <c r="L6" s="12">
        <v>22</v>
      </c>
      <c r="M6" s="14">
        <f aca="true" t="shared" si="3" ref="M6:M19">B6+G6+J6+L6+K6</f>
        <v>1861</v>
      </c>
      <c r="N6" s="9">
        <f aca="true" t="shared" si="4" ref="N6:N19">C6+G6+J6+L6+K6</f>
        <v>1861</v>
      </c>
      <c r="O6" s="9">
        <f aca="true" t="shared" si="5" ref="O6:O19">D6+H6+J6+L6+K6</f>
        <v>1861</v>
      </c>
      <c r="P6" s="17">
        <f aca="true" t="shared" si="6" ref="P6:P19">E6+H6+J6+L6+K6</f>
        <v>1861</v>
      </c>
      <c r="Q6" s="114" t="s">
        <v>192</v>
      </c>
      <c r="R6" s="51">
        <f t="shared" si="0"/>
        <v>11</v>
      </c>
      <c r="T6" s="23">
        <v>2915</v>
      </c>
      <c r="U6" s="7">
        <f aca="true" t="shared" si="7" ref="U6:U19">B6+C6+D6+E6+G6+H6+J6+L6+K6</f>
        <v>2916</v>
      </c>
      <c r="V6" s="7">
        <f aca="true" t="shared" si="8" ref="V6:V19">T6-U6</f>
        <v>-1</v>
      </c>
    </row>
    <row r="7" spans="1:22" ht="12.75">
      <c r="A7" t="s">
        <v>4</v>
      </c>
      <c r="B7" s="72">
        <v>88</v>
      </c>
      <c r="C7" s="72">
        <v>84</v>
      </c>
      <c r="D7" s="72">
        <v>88</v>
      </c>
      <c r="E7" s="72">
        <v>84</v>
      </c>
      <c r="F7" s="5">
        <f t="shared" si="1"/>
        <v>4</v>
      </c>
      <c r="G7" s="73">
        <v>575</v>
      </c>
      <c r="H7" s="73">
        <v>574</v>
      </c>
      <c r="I7" s="5">
        <f t="shared" si="2"/>
        <v>1</v>
      </c>
      <c r="J7" s="11">
        <v>1165</v>
      </c>
      <c r="K7" s="66">
        <v>17</v>
      </c>
      <c r="L7" s="12">
        <v>22</v>
      </c>
      <c r="M7" s="14">
        <f t="shared" si="3"/>
        <v>1867</v>
      </c>
      <c r="N7" s="9">
        <f t="shared" si="4"/>
        <v>1863</v>
      </c>
      <c r="O7" s="9">
        <f t="shared" si="5"/>
        <v>1866</v>
      </c>
      <c r="P7" s="17">
        <f t="shared" si="6"/>
        <v>1862</v>
      </c>
      <c r="Q7" s="114" t="s">
        <v>192</v>
      </c>
      <c r="R7" s="51">
        <f t="shared" si="0"/>
        <v>7.5</v>
      </c>
      <c r="T7" s="23">
        <v>2696</v>
      </c>
      <c r="U7" s="7">
        <f t="shared" si="7"/>
        <v>2697</v>
      </c>
      <c r="V7" s="7">
        <f t="shared" si="8"/>
        <v>-1</v>
      </c>
    </row>
    <row r="8" spans="1:22" ht="12.75">
      <c r="A8" t="s">
        <v>5</v>
      </c>
      <c r="B8" s="72">
        <v>125</v>
      </c>
      <c r="C8" s="72">
        <v>126</v>
      </c>
      <c r="D8" s="72">
        <v>125</v>
      </c>
      <c r="E8" s="72">
        <v>126</v>
      </c>
      <c r="F8" s="5">
        <f t="shared" si="1"/>
        <v>1</v>
      </c>
      <c r="G8" s="73">
        <v>609</v>
      </c>
      <c r="H8" s="73">
        <v>610</v>
      </c>
      <c r="I8" s="5">
        <f t="shared" si="2"/>
        <v>1</v>
      </c>
      <c r="J8" s="11">
        <v>1090</v>
      </c>
      <c r="K8" s="66">
        <v>17</v>
      </c>
      <c r="L8" s="12">
        <v>22</v>
      </c>
      <c r="M8" s="14">
        <f t="shared" si="3"/>
        <v>1863</v>
      </c>
      <c r="N8" s="9">
        <f t="shared" si="4"/>
        <v>1864</v>
      </c>
      <c r="O8" s="9">
        <f t="shared" si="5"/>
        <v>1864</v>
      </c>
      <c r="P8" s="17">
        <f t="shared" si="6"/>
        <v>1865</v>
      </c>
      <c r="Q8" s="114" t="s">
        <v>192</v>
      </c>
      <c r="R8" s="51">
        <f t="shared" si="0"/>
        <v>8</v>
      </c>
      <c r="T8" s="23">
        <v>2850</v>
      </c>
      <c r="U8" s="7">
        <f t="shared" si="7"/>
        <v>2850</v>
      </c>
      <c r="V8" s="7">
        <f t="shared" si="8"/>
        <v>0</v>
      </c>
    </row>
    <row r="9" spans="1:22" ht="12.75">
      <c r="A9" t="s">
        <v>6</v>
      </c>
      <c r="B9" s="72">
        <v>203</v>
      </c>
      <c r="C9" s="72">
        <v>202</v>
      </c>
      <c r="D9" s="72">
        <v>203</v>
      </c>
      <c r="E9" s="72">
        <v>202</v>
      </c>
      <c r="F9" s="5">
        <f t="shared" si="1"/>
        <v>1</v>
      </c>
      <c r="G9" s="73">
        <v>513</v>
      </c>
      <c r="H9" s="73">
        <v>514</v>
      </c>
      <c r="I9" s="5">
        <f t="shared" si="2"/>
        <v>1</v>
      </c>
      <c r="J9" s="11">
        <v>1112</v>
      </c>
      <c r="K9" s="66">
        <v>17</v>
      </c>
      <c r="L9" s="12">
        <v>22</v>
      </c>
      <c r="M9" s="14">
        <f t="shared" si="3"/>
        <v>1867</v>
      </c>
      <c r="N9" s="9">
        <f t="shared" si="4"/>
        <v>1866</v>
      </c>
      <c r="O9" s="9">
        <f t="shared" si="5"/>
        <v>1868</v>
      </c>
      <c r="P9" s="17">
        <f t="shared" si="6"/>
        <v>1867</v>
      </c>
      <c r="Q9" s="114" t="s">
        <v>192</v>
      </c>
      <c r="R9" s="51">
        <f t="shared" si="0"/>
        <v>5</v>
      </c>
      <c r="T9" s="23">
        <v>2987</v>
      </c>
      <c r="U9" s="7">
        <f t="shared" si="7"/>
        <v>2988</v>
      </c>
      <c r="V9" s="7">
        <f t="shared" si="8"/>
        <v>-1</v>
      </c>
    </row>
    <row r="10" spans="1:22" ht="12.75">
      <c r="A10" t="s">
        <v>7</v>
      </c>
      <c r="B10" s="72">
        <v>126</v>
      </c>
      <c r="C10" s="72">
        <v>126</v>
      </c>
      <c r="D10" s="72">
        <v>126</v>
      </c>
      <c r="E10" s="72">
        <v>126</v>
      </c>
      <c r="F10" s="5">
        <f t="shared" si="1"/>
        <v>0</v>
      </c>
      <c r="G10" s="73">
        <v>641</v>
      </c>
      <c r="H10" s="73">
        <v>641</v>
      </c>
      <c r="I10" s="5">
        <f t="shared" si="2"/>
        <v>0</v>
      </c>
      <c r="J10" s="11">
        <v>1028</v>
      </c>
      <c r="K10" s="66">
        <v>17</v>
      </c>
      <c r="L10" s="12">
        <v>54</v>
      </c>
      <c r="M10" s="14">
        <f t="shared" si="3"/>
        <v>1866</v>
      </c>
      <c r="N10" s="9">
        <f t="shared" si="4"/>
        <v>1866</v>
      </c>
      <c r="O10" s="9">
        <f t="shared" si="5"/>
        <v>1866</v>
      </c>
      <c r="P10" s="17">
        <f t="shared" si="6"/>
        <v>1866</v>
      </c>
      <c r="Q10" s="114" t="s">
        <v>192</v>
      </c>
      <c r="R10" s="51">
        <f t="shared" si="0"/>
        <v>6</v>
      </c>
      <c r="T10" s="23">
        <v>2883</v>
      </c>
      <c r="U10" s="7">
        <f t="shared" si="7"/>
        <v>2885</v>
      </c>
      <c r="V10" s="7">
        <f t="shared" si="8"/>
        <v>-2</v>
      </c>
    </row>
    <row r="11" spans="1:22" ht="12.75">
      <c r="A11" t="s">
        <v>8</v>
      </c>
      <c r="B11" s="72">
        <v>268</v>
      </c>
      <c r="C11" s="72">
        <v>268</v>
      </c>
      <c r="D11" s="72">
        <v>268</v>
      </c>
      <c r="E11" s="72">
        <v>268</v>
      </c>
      <c r="F11" s="5">
        <f t="shared" si="1"/>
        <v>0</v>
      </c>
      <c r="G11" s="73">
        <v>471</v>
      </c>
      <c r="H11" s="73">
        <v>471</v>
      </c>
      <c r="I11" s="5">
        <f t="shared" si="2"/>
        <v>0</v>
      </c>
      <c r="J11" s="11">
        <v>1085</v>
      </c>
      <c r="K11" s="66">
        <v>17</v>
      </c>
      <c r="L11" s="12">
        <v>22</v>
      </c>
      <c r="M11" s="14">
        <f t="shared" si="3"/>
        <v>1863</v>
      </c>
      <c r="N11" s="9">
        <f t="shared" si="4"/>
        <v>1863</v>
      </c>
      <c r="O11" s="9">
        <f t="shared" si="5"/>
        <v>1863</v>
      </c>
      <c r="P11" s="17">
        <f t="shared" si="6"/>
        <v>1863</v>
      </c>
      <c r="Q11" s="114" t="s">
        <v>192</v>
      </c>
      <c r="R11" s="51">
        <f t="shared" si="0"/>
        <v>9</v>
      </c>
      <c r="T11" s="23">
        <v>3137</v>
      </c>
      <c r="U11" s="7">
        <f t="shared" si="7"/>
        <v>3138</v>
      </c>
      <c r="V11" s="7">
        <f t="shared" si="8"/>
        <v>-1</v>
      </c>
    </row>
    <row r="12" spans="1:22" ht="12.75">
      <c r="A12" t="s">
        <v>9</v>
      </c>
      <c r="B12" s="72">
        <v>127</v>
      </c>
      <c r="C12" s="72">
        <v>126</v>
      </c>
      <c r="D12" s="72">
        <v>127</v>
      </c>
      <c r="E12" s="72">
        <v>126</v>
      </c>
      <c r="F12" s="5">
        <f t="shared" si="1"/>
        <v>1</v>
      </c>
      <c r="G12" s="73">
        <v>551</v>
      </c>
      <c r="H12" s="73">
        <v>550</v>
      </c>
      <c r="I12" s="5">
        <f t="shared" si="2"/>
        <v>1</v>
      </c>
      <c r="J12" s="11">
        <v>1149</v>
      </c>
      <c r="K12" s="66">
        <v>17</v>
      </c>
      <c r="L12" s="12">
        <v>22</v>
      </c>
      <c r="M12" s="14">
        <f t="shared" si="3"/>
        <v>1866</v>
      </c>
      <c r="N12" s="9">
        <f t="shared" si="4"/>
        <v>1865</v>
      </c>
      <c r="O12" s="9">
        <f t="shared" si="5"/>
        <v>1865</v>
      </c>
      <c r="P12" s="17">
        <f t="shared" si="6"/>
        <v>1864</v>
      </c>
      <c r="Q12" s="114" t="s">
        <v>192</v>
      </c>
      <c r="R12" s="51">
        <f t="shared" si="0"/>
        <v>7</v>
      </c>
      <c r="T12" s="23">
        <v>2794</v>
      </c>
      <c r="U12" s="7">
        <f t="shared" si="7"/>
        <v>2795</v>
      </c>
      <c r="V12" s="7">
        <f t="shared" si="8"/>
        <v>-1</v>
      </c>
    </row>
    <row r="13" spans="1:22" ht="12.75">
      <c r="A13" t="s">
        <v>10</v>
      </c>
      <c r="B13" s="72">
        <v>199</v>
      </c>
      <c r="C13" s="72">
        <v>198</v>
      </c>
      <c r="D13" s="72">
        <v>199</v>
      </c>
      <c r="E13" s="72">
        <v>198</v>
      </c>
      <c r="F13" s="5">
        <f t="shared" si="1"/>
        <v>1</v>
      </c>
      <c r="G13" s="73">
        <v>515</v>
      </c>
      <c r="H13" s="73">
        <v>515</v>
      </c>
      <c r="I13" s="5">
        <f t="shared" si="2"/>
        <v>0</v>
      </c>
      <c r="J13" s="11">
        <v>1109</v>
      </c>
      <c r="K13" s="66">
        <v>17</v>
      </c>
      <c r="L13" s="12">
        <v>22</v>
      </c>
      <c r="M13" s="14">
        <f t="shared" si="3"/>
        <v>1862</v>
      </c>
      <c r="N13" s="9">
        <f t="shared" si="4"/>
        <v>1861</v>
      </c>
      <c r="O13" s="9">
        <f t="shared" si="5"/>
        <v>1862</v>
      </c>
      <c r="P13" s="17">
        <f t="shared" si="6"/>
        <v>1861</v>
      </c>
      <c r="Q13" s="114" t="s">
        <v>192</v>
      </c>
      <c r="R13" s="51">
        <f t="shared" si="0"/>
        <v>10.5</v>
      </c>
      <c r="T13" s="23">
        <v>2973</v>
      </c>
      <c r="U13" s="7">
        <f t="shared" si="7"/>
        <v>2972</v>
      </c>
      <c r="V13" s="7">
        <f t="shared" si="8"/>
        <v>1</v>
      </c>
    </row>
    <row r="14" spans="1:22" ht="12.75">
      <c r="A14" t="s">
        <v>11</v>
      </c>
      <c r="B14" s="72">
        <v>88</v>
      </c>
      <c r="C14" s="72">
        <v>88</v>
      </c>
      <c r="D14" s="72">
        <v>88</v>
      </c>
      <c r="E14" s="72">
        <v>88</v>
      </c>
      <c r="F14" s="5">
        <f t="shared" si="1"/>
        <v>0</v>
      </c>
      <c r="G14" s="73">
        <v>614</v>
      </c>
      <c r="H14" s="73">
        <v>614</v>
      </c>
      <c r="I14" s="5">
        <f t="shared" si="2"/>
        <v>0</v>
      </c>
      <c r="J14" s="11">
        <v>1089</v>
      </c>
      <c r="K14" s="66">
        <v>17</v>
      </c>
      <c r="L14" s="12">
        <v>57</v>
      </c>
      <c r="M14" s="14">
        <f t="shared" si="3"/>
        <v>1865</v>
      </c>
      <c r="N14" s="9">
        <f t="shared" si="4"/>
        <v>1865</v>
      </c>
      <c r="O14" s="9">
        <f t="shared" si="5"/>
        <v>1865</v>
      </c>
      <c r="P14" s="17">
        <f t="shared" si="6"/>
        <v>1865</v>
      </c>
      <c r="Q14" s="114" t="s">
        <v>192</v>
      </c>
      <c r="R14" s="51">
        <f t="shared" si="0"/>
        <v>7</v>
      </c>
      <c r="T14" s="23">
        <v>2743</v>
      </c>
      <c r="U14" s="7">
        <f t="shared" si="7"/>
        <v>2743</v>
      </c>
      <c r="V14" s="7">
        <f t="shared" si="8"/>
        <v>0</v>
      </c>
    </row>
    <row r="15" spans="1:22" ht="12.75">
      <c r="A15" t="s">
        <v>12</v>
      </c>
      <c r="B15" s="72">
        <v>99</v>
      </c>
      <c r="C15" s="72">
        <v>99</v>
      </c>
      <c r="D15" s="72">
        <v>99</v>
      </c>
      <c r="E15" s="72">
        <v>99</v>
      </c>
      <c r="F15" s="5">
        <f t="shared" si="1"/>
        <v>0</v>
      </c>
      <c r="G15" s="73">
        <v>723</v>
      </c>
      <c r="H15" s="73">
        <v>723</v>
      </c>
      <c r="I15" s="5">
        <f t="shared" si="2"/>
        <v>0</v>
      </c>
      <c r="J15" s="11">
        <v>1005</v>
      </c>
      <c r="K15" s="66">
        <v>17</v>
      </c>
      <c r="L15" s="12">
        <v>22</v>
      </c>
      <c r="M15" s="14">
        <f t="shared" si="3"/>
        <v>1866</v>
      </c>
      <c r="N15" s="9">
        <f t="shared" si="4"/>
        <v>1866</v>
      </c>
      <c r="O15" s="9">
        <f t="shared" si="5"/>
        <v>1866</v>
      </c>
      <c r="P15" s="17">
        <f t="shared" si="6"/>
        <v>1866</v>
      </c>
      <c r="Q15" s="114" t="s">
        <v>192</v>
      </c>
      <c r="R15" s="51">
        <f t="shared" si="0"/>
        <v>6</v>
      </c>
      <c r="T15" s="23">
        <v>2886</v>
      </c>
      <c r="U15" s="7">
        <f>B15+C15+D15+E15+G15+H15+J15+L15+K15</f>
        <v>2886</v>
      </c>
      <c r="V15" s="7">
        <f t="shared" si="8"/>
        <v>0</v>
      </c>
    </row>
    <row r="16" spans="1:22" ht="12.75">
      <c r="A16" t="s">
        <v>13</v>
      </c>
      <c r="B16" s="72">
        <v>194</v>
      </c>
      <c r="C16" s="72">
        <v>193</v>
      </c>
      <c r="D16" s="72">
        <v>194</v>
      </c>
      <c r="E16" s="72">
        <v>193</v>
      </c>
      <c r="F16" s="5">
        <f t="shared" si="1"/>
        <v>1</v>
      </c>
      <c r="G16" s="73">
        <v>489</v>
      </c>
      <c r="H16" s="73">
        <v>489</v>
      </c>
      <c r="I16" s="5">
        <f t="shared" si="2"/>
        <v>0</v>
      </c>
      <c r="J16" s="11">
        <v>1145</v>
      </c>
      <c r="K16" s="66">
        <v>17</v>
      </c>
      <c r="L16" s="12">
        <v>22</v>
      </c>
      <c r="M16" s="14">
        <f t="shared" si="3"/>
        <v>1867</v>
      </c>
      <c r="N16" s="9">
        <f t="shared" si="4"/>
        <v>1866</v>
      </c>
      <c r="O16" s="9">
        <f t="shared" si="5"/>
        <v>1867</v>
      </c>
      <c r="P16" s="17">
        <f t="shared" si="6"/>
        <v>1866</v>
      </c>
      <c r="Q16" s="114" t="s">
        <v>192</v>
      </c>
      <c r="R16" s="51">
        <f t="shared" si="0"/>
        <v>5.5</v>
      </c>
      <c r="T16" s="23">
        <v>2934</v>
      </c>
      <c r="U16" s="7">
        <f t="shared" si="7"/>
        <v>2936</v>
      </c>
      <c r="V16" s="7">
        <f t="shared" si="8"/>
        <v>-2</v>
      </c>
    </row>
    <row r="17" spans="1:22" ht="12.75">
      <c r="A17" t="s">
        <v>14</v>
      </c>
      <c r="B17" s="72">
        <v>159</v>
      </c>
      <c r="C17" s="72">
        <v>159</v>
      </c>
      <c r="D17" s="72">
        <v>159</v>
      </c>
      <c r="E17" s="72">
        <v>159</v>
      </c>
      <c r="F17" s="5">
        <f t="shared" si="1"/>
        <v>0</v>
      </c>
      <c r="G17" s="73">
        <v>573</v>
      </c>
      <c r="H17" s="73">
        <v>574</v>
      </c>
      <c r="I17" s="5">
        <f t="shared" si="2"/>
        <v>1</v>
      </c>
      <c r="J17" s="11">
        <v>1005</v>
      </c>
      <c r="K17" s="66">
        <v>17</v>
      </c>
      <c r="L17" s="12">
        <v>109</v>
      </c>
      <c r="M17" s="14">
        <f t="shared" si="3"/>
        <v>1863</v>
      </c>
      <c r="N17" s="9">
        <f t="shared" si="4"/>
        <v>1863</v>
      </c>
      <c r="O17" s="9">
        <f t="shared" si="5"/>
        <v>1864</v>
      </c>
      <c r="P17" s="17">
        <f t="shared" si="6"/>
        <v>1864</v>
      </c>
      <c r="Q17" s="114" t="s">
        <v>192</v>
      </c>
      <c r="R17" s="51">
        <f t="shared" si="0"/>
        <v>8.5</v>
      </c>
      <c r="T17" s="23">
        <v>2915</v>
      </c>
      <c r="U17" s="7">
        <f t="shared" si="7"/>
        <v>2914</v>
      </c>
      <c r="V17" s="7">
        <f t="shared" si="8"/>
        <v>1</v>
      </c>
    </row>
    <row r="18" spans="1:22" ht="12.75">
      <c r="A18" t="s">
        <v>15</v>
      </c>
      <c r="B18" s="72">
        <v>189</v>
      </c>
      <c r="C18" s="72">
        <v>190</v>
      </c>
      <c r="D18" s="72">
        <v>189</v>
      </c>
      <c r="E18" s="72">
        <v>190</v>
      </c>
      <c r="F18" s="5">
        <f t="shared" si="1"/>
        <v>1</v>
      </c>
      <c r="G18" s="73">
        <v>462</v>
      </c>
      <c r="H18" s="73">
        <v>463</v>
      </c>
      <c r="I18" s="5">
        <f t="shared" si="2"/>
        <v>1</v>
      </c>
      <c r="J18" s="11">
        <v>1171</v>
      </c>
      <c r="K18" s="66">
        <v>17</v>
      </c>
      <c r="L18" s="12">
        <v>22</v>
      </c>
      <c r="M18" s="14">
        <f t="shared" si="3"/>
        <v>1861</v>
      </c>
      <c r="N18" s="9">
        <f t="shared" si="4"/>
        <v>1862</v>
      </c>
      <c r="O18" s="9">
        <f t="shared" si="5"/>
        <v>1862</v>
      </c>
      <c r="P18" s="17">
        <f t="shared" si="6"/>
        <v>1863</v>
      </c>
      <c r="Q18" s="114" t="s">
        <v>192</v>
      </c>
      <c r="R18" s="51">
        <f t="shared" si="0"/>
        <v>10</v>
      </c>
      <c r="T18" s="23">
        <v>2893</v>
      </c>
      <c r="U18" s="7">
        <f t="shared" si="7"/>
        <v>2893</v>
      </c>
      <c r="V18" s="7">
        <f t="shared" si="8"/>
        <v>0</v>
      </c>
    </row>
    <row r="19" spans="1:22" ht="12.75">
      <c r="A19" t="s">
        <v>16</v>
      </c>
      <c r="B19" s="72">
        <v>130</v>
      </c>
      <c r="C19" s="72">
        <v>131</v>
      </c>
      <c r="D19" s="72">
        <v>130</v>
      </c>
      <c r="E19" s="72">
        <v>131</v>
      </c>
      <c r="F19" s="5">
        <f t="shared" si="1"/>
        <v>1</v>
      </c>
      <c r="G19" s="73">
        <v>489</v>
      </c>
      <c r="H19" s="73">
        <v>489</v>
      </c>
      <c r="I19" s="5">
        <f t="shared" si="2"/>
        <v>0</v>
      </c>
      <c r="J19" s="11">
        <v>1206</v>
      </c>
      <c r="K19" s="66">
        <v>17</v>
      </c>
      <c r="L19" s="12">
        <v>22</v>
      </c>
      <c r="M19" s="14">
        <f t="shared" si="3"/>
        <v>1864</v>
      </c>
      <c r="N19" s="9">
        <f t="shared" si="4"/>
        <v>1865</v>
      </c>
      <c r="O19" s="9">
        <f t="shared" si="5"/>
        <v>1864</v>
      </c>
      <c r="P19" s="17">
        <f t="shared" si="6"/>
        <v>1865</v>
      </c>
      <c r="Q19" s="114" t="s">
        <v>192</v>
      </c>
      <c r="R19" s="51">
        <f t="shared" si="0"/>
        <v>7.5</v>
      </c>
      <c r="T19" s="23">
        <v>2745</v>
      </c>
      <c r="U19" s="7">
        <f t="shared" si="7"/>
        <v>2745</v>
      </c>
      <c r="V19" s="7">
        <f t="shared" si="8"/>
        <v>0</v>
      </c>
    </row>
    <row r="20" spans="1:22" ht="12.75">
      <c r="A20" t="s">
        <v>102</v>
      </c>
      <c r="B20" s="72">
        <v>99</v>
      </c>
      <c r="C20" s="72">
        <v>99</v>
      </c>
      <c r="D20" s="72">
        <v>99</v>
      </c>
      <c r="E20" s="72">
        <v>99</v>
      </c>
      <c r="F20" s="5">
        <f aca="true" t="shared" si="9" ref="F20:F26">MAX(B20:E20)-MIN(B20:E20)</f>
        <v>0</v>
      </c>
      <c r="G20" s="73">
        <v>653</v>
      </c>
      <c r="H20" s="73">
        <v>653</v>
      </c>
      <c r="I20" s="5">
        <f aca="true" t="shared" si="10" ref="I20:I26">MAX(G20:H20)-MIN(G20:H20)</f>
        <v>0</v>
      </c>
      <c r="J20" s="11">
        <v>1070</v>
      </c>
      <c r="K20" s="66">
        <v>17</v>
      </c>
      <c r="L20" s="12">
        <v>22</v>
      </c>
      <c r="M20" s="14">
        <f aca="true" t="shared" si="11" ref="M20:M26">B20+G20+J20+L20+K20</f>
        <v>1861</v>
      </c>
      <c r="N20" s="9">
        <f aca="true" t="shared" si="12" ref="N20:N26">C20+G20+J20+L20+K20</f>
        <v>1861</v>
      </c>
      <c r="O20" s="9">
        <f aca="true" t="shared" si="13" ref="O20:O26">D20+H20+J20+L20+K20</f>
        <v>1861</v>
      </c>
      <c r="P20" s="17">
        <f aca="true" t="shared" si="14" ref="P20:P26">E20+H20+J20+L20+K20</f>
        <v>1861</v>
      </c>
      <c r="Q20" s="114" t="s">
        <v>192</v>
      </c>
      <c r="R20" s="51">
        <f t="shared" si="0"/>
        <v>11</v>
      </c>
      <c r="T20" s="23">
        <v>2812</v>
      </c>
      <c r="U20" s="7">
        <f aca="true" t="shared" si="15" ref="U20:U26">B20+C20+D20+E20+G20+H20+J20+L20+K20</f>
        <v>2811</v>
      </c>
      <c r="V20" s="7">
        <f aca="true" t="shared" si="16" ref="V20:V26">T20-U20</f>
        <v>1</v>
      </c>
    </row>
    <row r="21" spans="1:22" ht="12.75">
      <c r="A21" t="s">
        <v>175</v>
      </c>
      <c r="B21" s="72">
        <v>88</v>
      </c>
      <c r="C21" s="72">
        <v>88</v>
      </c>
      <c r="D21" s="72">
        <v>88</v>
      </c>
      <c r="E21" s="72">
        <v>88</v>
      </c>
      <c r="F21" s="5">
        <f t="shared" si="9"/>
        <v>0</v>
      </c>
      <c r="G21" s="73">
        <v>656</v>
      </c>
      <c r="H21" s="73">
        <v>656</v>
      </c>
      <c r="I21" s="5">
        <f t="shared" si="10"/>
        <v>0</v>
      </c>
      <c r="J21" s="11">
        <v>1080</v>
      </c>
      <c r="K21" s="66">
        <v>17</v>
      </c>
      <c r="L21" s="12">
        <v>22</v>
      </c>
      <c r="M21" s="14">
        <f t="shared" si="11"/>
        <v>1863</v>
      </c>
      <c r="N21" s="9">
        <f t="shared" si="12"/>
        <v>1863</v>
      </c>
      <c r="O21" s="9">
        <f t="shared" si="13"/>
        <v>1863</v>
      </c>
      <c r="P21" s="17">
        <f t="shared" si="14"/>
        <v>1863</v>
      </c>
      <c r="Q21" s="114" t="s">
        <v>192</v>
      </c>
      <c r="R21" s="51">
        <f t="shared" si="0"/>
        <v>9</v>
      </c>
      <c r="T21" s="23">
        <v>2784</v>
      </c>
      <c r="U21" s="7">
        <f t="shared" si="15"/>
        <v>2783</v>
      </c>
      <c r="V21" s="7">
        <f t="shared" si="16"/>
        <v>1</v>
      </c>
    </row>
    <row r="22" spans="1:22" ht="12.75">
      <c r="A22" t="s">
        <v>174</v>
      </c>
      <c r="B22" s="72">
        <v>88</v>
      </c>
      <c r="C22" s="72">
        <v>88</v>
      </c>
      <c r="D22" s="72">
        <v>88</v>
      </c>
      <c r="E22" s="72">
        <v>88</v>
      </c>
      <c r="F22" s="5">
        <f t="shared" si="9"/>
        <v>0</v>
      </c>
      <c r="G22" s="73">
        <v>632</v>
      </c>
      <c r="H22" s="73">
        <v>633</v>
      </c>
      <c r="I22" s="5">
        <f t="shared" si="10"/>
        <v>1</v>
      </c>
      <c r="J22" s="11">
        <v>1105</v>
      </c>
      <c r="K22" s="66">
        <v>17</v>
      </c>
      <c r="L22" s="12">
        <v>22</v>
      </c>
      <c r="M22" s="14">
        <f t="shared" si="11"/>
        <v>1864</v>
      </c>
      <c r="N22" s="9">
        <f t="shared" si="12"/>
        <v>1864</v>
      </c>
      <c r="O22" s="9">
        <f t="shared" si="13"/>
        <v>1865</v>
      </c>
      <c r="P22" s="17">
        <f t="shared" si="14"/>
        <v>1865</v>
      </c>
      <c r="Q22" s="114" t="s">
        <v>192</v>
      </c>
      <c r="R22" s="51">
        <f t="shared" si="0"/>
        <v>7.5</v>
      </c>
      <c r="T22" s="23">
        <v>2761</v>
      </c>
      <c r="U22" s="7">
        <f t="shared" si="15"/>
        <v>2761</v>
      </c>
      <c r="V22" s="7">
        <f t="shared" si="16"/>
        <v>0</v>
      </c>
    </row>
    <row r="23" spans="1:22" ht="13.5" customHeight="1">
      <c r="A23" t="s">
        <v>17</v>
      </c>
      <c r="B23" s="72">
        <v>126</v>
      </c>
      <c r="C23" s="72">
        <v>126</v>
      </c>
      <c r="D23" s="72">
        <v>126</v>
      </c>
      <c r="E23" s="72">
        <v>126</v>
      </c>
      <c r="F23" s="5">
        <f t="shared" si="9"/>
        <v>0</v>
      </c>
      <c r="G23" s="73">
        <v>919</v>
      </c>
      <c r="H23" s="73">
        <v>920</v>
      </c>
      <c r="I23" s="5">
        <f t="shared" si="10"/>
        <v>1</v>
      </c>
      <c r="J23" s="11">
        <v>777</v>
      </c>
      <c r="K23" s="66">
        <v>17</v>
      </c>
      <c r="L23" s="12">
        <v>22</v>
      </c>
      <c r="M23" s="14">
        <f t="shared" si="11"/>
        <v>1861</v>
      </c>
      <c r="N23" s="9">
        <f t="shared" si="12"/>
        <v>1861</v>
      </c>
      <c r="O23" s="9">
        <f t="shared" si="13"/>
        <v>1862</v>
      </c>
      <c r="P23" s="17">
        <f t="shared" si="14"/>
        <v>1862</v>
      </c>
      <c r="Q23" s="114" t="s">
        <v>192</v>
      </c>
      <c r="R23" s="51">
        <f t="shared" si="0"/>
        <v>10.5</v>
      </c>
      <c r="T23" s="23">
        <v>3159</v>
      </c>
      <c r="U23" s="7">
        <f t="shared" si="15"/>
        <v>3159</v>
      </c>
      <c r="V23" s="7">
        <f t="shared" si="16"/>
        <v>0</v>
      </c>
    </row>
    <row r="24" spans="1:22" ht="12.75">
      <c r="A24" t="s">
        <v>18</v>
      </c>
      <c r="B24" s="72">
        <v>208</v>
      </c>
      <c r="C24" s="72">
        <v>208</v>
      </c>
      <c r="D24" s="72">
        <v>208</v>
      </c>
      <c r="E24" s="72">
        <v>208</v>
      </c>
      <c r="F24" s="5">
        <f t="shared" si="9"/>
        <v>0</v>
      </c>
      <c r="G24" s="73">
        <v>546</v>
      </c>
      <c r="H24" s="73">
        <v>546</v>
      </c>
      <c r="I24" s="5">
        <f t="shared" si="10"/>
        <v>0</v>
      </c>
      <c r="J24" s="11">
        <v>1072</v>
      </c>
      <c r="K24" s="66">
        <v>17</v>
      </c>
      <c r="L24" s="12">
        <v>22</v>
      </c>
      <c r="M24" s="14">
        <f t="shared" si="11"/>
        <v>1865</v>
      </c>
      <c r="N24" s="9">
        <f t="shared" si="12"/>
        <v>1865</v>
      </c>
      <c r="O24" s="9">
        <f t="shared" si="13"/>
        <v>1865</v>
      </c>
      <c r="P24" s="17">
        <f t="shared" si="14"/>
        <v>1865</v>
      </c>
      <c r="Q24" s="114" t="s">
        <v>192</v>
      </c>
      <c r="R24" s="51">
        <f t="shared" si="0"/>
        <v>7</v>
      </c>
      <c r="T24" s="23">
        <v>3034</v>
      </c>
      <c r="U24" s="7">
        <f t="shared" si="15"/>
        <v>3035</v>
      </c>
      <c r="V24" s="7">
        <f t="shared" si="16"/>
        <v>-1</v>
      </c>
    </row>
    <row r="25" spans="1:22" ht="12.75">
      <c r="A25" t="s">
        <v>0</v>
      </c>
      <c r="B25" s="72">
        <v>88</v>
      </c>
      <c r="C25" s="72">
        <v>86</v>
      </c>
      <c r="D25" s="72">
        <v>88</v>
      </c>
      <c r="E25" s="72">
        <v>86</v>
      </c>
      <c r="F25" s="5">
        <f t="shared" si="9"/>
        <v>2</v>
      </c>
      <c r="G25" s="73">
        <v>722</v>
      </c>
      <c r="H25" s="73">
        <v>723</v>
      </c>
      <c r="I25" s="5">
        <f t="shared" si="10"/>
        <v>1</v>
      </c>
      <c r="J25" s="11">
        <v>1018</v>
      </c>
      <c r="K25" s="66">
        <v>17</v>
      </c>
      <c r="L25" s="12">
        <v>22</v>
      </c>
      <c r="M25" s="14">
        <f t="shared" si="11"/>
        <v>1867</v>
      </c>
      <c r="N25" s="9">
        <f t="shared" si="12"/>
        <v>1865</v>
      </c>
      <c r="O25" s="9">
        <f t="shared" si="13"/>
        <v>1868</v>
      </c>
      <c r="P25" s="17">
        <f t="shared" si="14"/>
        <v>1866</v>
      </c>
      <c r="Q25" s="114" t="s">
        <v>192</v>
      </c>
      <c r="R25" s="51">
        <f t="shared" si="0"/>
        <v>5.5</v>
      </c>
      <c r="T25" s="23">
        <v>2850</v>
      </c>
      <c r="U25" s="7">
        <f t="shared" si="15"/>
        <v>2850</v>
      </c>
      <c r="V25" s="7">
        <f t="shared" si="16"/>
        <v>0</v>
      </c>
    </row>
    <row r="26" spans="1:22" ht="12.75">
      <c r="A26" t="s">
        <v>172</v>
      </c>
      <c r="B26" s="72">
        <v>88</v>
      </c>
      <c r="C26" s="72">
        <v>86</v>
      </c>
      <c r="D26" s="72">
        <v>88</v>
      </c>
      <c r="E26" s="72">
        <v>86</v>
      </c>
      <c r="F26" s="5">
        <f t="shared" si="9"/>
        <v>2</v>
      </c>
      <c r="G26" s="73">
        <v>666</v>
      </c>
      <c r="H26" s="73">
        <v>667</v>
      </c>
      <c r="I26" s="5">
        <f t="shared" si="10"/>
        <v>1</v>
      </c>
      <c r="J26" s="11">
        <v>1040</v>
      </c>
      <c r="K26" s="66">
        <v>17</v>
      </c>
      <c r="L26" s="12">
        <v>54</v>
      </c>
      <c r="M26" s="14">
        <f t="shared" si="11"/>
        <v>1865</v>
      </c>
      <c r="N26" s="9">
        <f t="shared" si="12"/>
        <v>1863</v>
      </c>
      <c r="O26" s="9">
        <f t="shared" si="13"/>
        <v>1866</v>
      </c>
      <c r="P26" s="17">
        <f t="shared" si="14"/>
        <v>1864</v>
      </c>
      <c r="Q26" s="114" t="s">
        <v>192</v>
      </c>
      <c r="R26" s="51">
        <f t="shared" si="0"/>
        <v>7.5</v>
      </c>
      <c r="T26" s="23">
        <v>2792</v>
      </c>
      <c r="U26" s="7">
        <f t="shared" si="15"/>
        <v>2792</v>
      </c>
      <c r="V26" s="7">
        <f t="shared" si="16"/>
        <v>0</v>
      </c>
    </row>
    <row r="27" spans="2:20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N27" s="9"/>
      <c r="O27" s="9"/>
      <c r="P27" s="17"/>
      <c r="Q27" s="50"/>
      <c r="R27" s="51"/>
      <c r="T27" s="58"/>
    </row>
    <row r="28" spans="1:22" ht="12" customHeight="1">
      <c r="A28" t="s">
        <v>173</v>
      </c>
      <c r="B28" s="72">
        <v>127</v>
      </c>
      <c r="C28" s="72">
        <v>126</v>
      </c>
      <c r="D28" s="72">
        <v>127</v>
      </c>
      <c r="E28" s="72">
        <v>126</v>
      </c>
      <c r="F28" s="5">
        <f>MAX(B28:E28)-MIN(B28:E28)</f>
        <v>1</v>
      </c>
      <c r="G28" s="73">
        <v>663</v>
      </c>
      <c r="H28" s="73">
        <v>664</v>
      </c>
      <c r="I28" s="5">
        <f>MAX(G28:H28)-MIN(G28:H28)</f>
        <v>1</v>
      </c>
      <c r="J28" s="11">
        <v>1033</v>
      </c>
      <c r="K28" s="66">
        <v>17</v>
      </c>
      <c r="L28" s="12">
        <v>22</v>
      </c>
      <c r="M28" s="14">
        <f>B28+G28+J28+L28+K28</f>
        <v>1862</v>
      </c>
      <c r="N28" s="9">
        <f>C28+G28+J28+L28+K28</f>
        <v>1861</v>
      </c>
      <c r="O28" s="9">
        <f>D28+H28+J28+L28+K28</f>
        <v>1863</v>
      </c>
      <c r="P28" s="17">
        <f>E28+H28+J28+L28+K28</f>
        <v>1862</v>
      </c>
      <c r="Q28" s="114" t="s">
        <v>192</v>
      </c>
      <c r="R28" s="51">
        <f>S$35-(M28+N28+O28+P28)/4</f>
        <v>10</v>
      </c>
      <c r="T28" s="23">
        <v>2905</v>
      </c>
      <c r="U28" s="7">
        <f>B28+C28+D28+E28+G28+H28+J28+K28+L28</f>
        <v>2905</v>
      </c>
      <c r="V28" s="7">
        <f>T28-U28</f>
        <v>0</v>
      </c>
    </row>
    <row r="29" spans="1:22" ht="12.75">
      <c r="A29" t="s">
        <v>25</v>
      </c>
      <c r="B29" s="72">
        <v>183</v>
      </c>
      <c r="C29" s="72">
        <v>183</v>
      </c>
      <c r="D29" s="72">
        <v>183</v>
      </c>
      <c r="E29" s="72">
        <v>183</v>
      </c>
      <c r="F29" s="5">
        <f>MAX(B29:E29)-MIN(B29:E29)</f>
        <v>0</v>
      </c>
      <c r="G29" s="73">
        <v>795</v>
      </c>
      <c r="H29" s="73">
        <v>796</v>
      </c>
      <c r="I29" s="5">
        <f>MAX(G29:H29)-MIN(G29:H29)</f>
        <v>1</v>
      </c>
      <c r="J29" s="11">
        <v>579</v>
      </c>
      <c r="K29" s="66">
        <v>0</v>
      </c>
      <c r="L29" s="12">
        <v>306</v>
      </c>
      <c r="M29" s="14">
        <f>B29+G29+J29+L29+K29</f>
        <v>1863</v>
      </c>
      <c r="N29" s="9">
        <f>C29+G29+J29+L29+K29</f>
        <v>1863</v>
      </c>
      <c r="O29" s="9">
        <f>D29+H29+J29+L29+K29</f>
        <v>1864</v>
      </c>
      <c r="P29" s="17">
        <f>E29+H29+J29+L29+K29</f>
        <v>1864</v>
      </c>
      <c r="Q29" s="114" t="s">
        <v>192</v>
      </c>
      <c r="R29" s="51">
        <f>S$35-(M29+N29+O29+P29)/4</f>
        <v>8.5</v>
      </c>
      <c r="T29" s="23">
        <v>3209</v>
      </c>
      <c r="U29" s="7">
        <f>B29+C29+D29+E29+G29+H29+J29+L29+K29</f>
        <v>3208</v>
      </c>
      <c r="V29" s="7">
        <f>T29-U29</f>
        <v>1</v>
      </c>
    </row>
    <row r="30" spans="1:22" ht="12.75">
      <c r="A30" t="s">
        <v>26</v>
      </c>
      <c r="B30" s="72">
        <v>161</v>
      </c>
      <c r="C30" s="72">
        <v>160</v>
      </c>
      <c r="D30" s="72">
        <v>161</v>
      </c>
      <c r="E30" s="72">
        <v>160</v>
      </c>
      <c r="F30" s="5">
        <f>MAX(B30:E30)-MIN(B30:E30)</f>
        <v>1</v>
      </c>
      <c r="G30" s="73">
        <v>765</v>
      </c>
      <c r="H30" s="73">
        <v>765</v>
      </c>
      <c r="I30" s="27">
        <f>MAX(G30:H30)-MIN(G30:H30)</f>
        <v>0</v>
      </c>
      <c r="J30" s="11">
        <v>901</v>
      </c>
      <c r="K30" s="66">
        <v>17</v>
      </c>
      <c r="L30" s="12">
        <v>22</v>
      </c>
      <c r="M30" s="14">
        <f>B30+G30+J30+L30+K30</f>
        <v>1866</v>
      </c>
      <c r="N30" s="9">
        <f>C30+G30+J30+L30+K30</f>
        <v>1865</v>
      </c>
      <c r="O30" s="9">
        <f>D30+H30+J30+L30+K30</f>
        <v>1866</v>
      </c>
      <c r="P30" s="17">
        <f>E30+H30+J30+L30+K30</f>
        <v>1865</v>
      </c>
      <c r="Q30" s="50"/>
      <c r="R30" s="51">
        <f>S$35-(M30+N30+O30+P30)/4</f>
        <v>6.5</v>
      </c>
      <c r="T30" s="23">
        <v>3113</v>
      </c>
      <c r="U30" s="7">
        <f>B30+C30+D30+E30+G30+H30+J30+L30+K30</f>
        <v>3112</v>
      </c>
      <c r="V30" s="7">
        <f>T30-U30</f>
        <v>1</v>
      </c>
    </row>
    <row r="31" spans="1:25" ht="13.5" thickBot="1">
      <c r="A31" s="100"/>
      <c r="B31" s="101"/>
      <c r="C31" s="101"/>
      <c r="D31" s="101"/>
      <c r="E31" s="101"/>
      <c r="F31" s="101"/>
      <c r="G31" s="101"/>
      <c r="H31" s="101"/>
      <c r="I31" s="102"/>
      <c r="J31" s="101"/>
      <c r="K31" s="101"/>
      <c r="L31" s="101"/>
      <c r="M31" s="103"/>
      <c r="N31" s="101"/>
      <c r="O31" s="101"/>
      <c r="P31" s="104"/>
      <c r="Q31" s="105"/>
      <c r="R31" s="106"/>
      <c r="S31" s="101"/>
      <c r="X31" s="2"/>
      <c r="Y31" s="2"/>
    </row>
    <row r="32" spans="1:26" ht="12.75">
      <c r="A32" s="2"/>
      <c r="B32" s="5"/>
      <c r="C32" s="5"/>
      <c r="D32" s="5"/>
      <c r="E32" s="5"/>
      <c r="F32" s="5"/>
      <c r="G32" s="5"/>
      <c r="H32" s="5"/>
      <c r="I32" s="9" t="s">
        <v>99</v>
      </c>
      <c r="J32" s="5"/>
      <c r="K32" s="5"/>
      <c r="L32" s="5"/>
      <c r="M32" s="55"/>
      <c r="N32" s="56"/>
      <c r="O32" s="56"/>
      <c r="P32" s="57"/>
      <c r="Q32" s="26"/>
      <c r="R32" s="5"/>
      <c r="S32" s="5"/>
      <c r="T32" s="58"/>
      <c r="U32" s="5"/>
      <c r="V32" s="5"/>
      <c r="W32" s="5"/>
      <c r="Z32" s="2"/>
    </row>
    <row r="33" spans="1:26" s="2" customFormat="1" ht="13.5" thickBot="1">
      <c r="A33"/>
      <c r="B33" s="7"/>
      <c r="C33" s="7"/>
      <c r="D33" s="7"/>
      <c r="E33" s="7"/>
      <c r="F33" s="7"/>
      <c r="G33" s="7"/>
      <c r="H33" s="7"/>
      <c r="I33" s="9">
        <f>MAX(I5:I30)</f>
        <v>1</v>
      </c>
      <c r="J33" s="7"/>
      <c r="K33" s="7"/>
      <c r="L33" s="7"/>
      <c r="M33" s="33" t="s">
        <v>81</v>
      </c>
      <c r="N33" s="24"/>
      <c r="O33" s="24"/>
      <c r="P33" s="25"/>
      <c r="Q33" s="19"/>
      <c r="R33" s="7" t="s">
        <v>91</v>
      </c>
      <c r="S33" s="7"/>
      <c r="T33" s="13"/>
      <c r="U33" s="7"/>
      <c r="V33" s="7"/>
      <c r="W33" s="7"/>
      <c r="X33"/>
      <c r="Y33"/>
      <c r="Z33"/>
    </row>
    <row r="34" spans="13:17" ht="13.5" thickBot="1">
      <c r="M34" s="28">
        <f>MAX(M5:M30)-MIN(M5:M33)</f>
        <v>7</v>
      </c>
      <c r="N34" s="29">
        <f>MAX(N5:N30)-MIN(N5:N33)</f>
        <v>5</v>
      </c>
      <c r="O34" s="29">
        <f>MAX(O5:O30)-MIN(O5:O33)</f>
        <v>7</v>
      </c>
      <c r="P34" s="30">
        <f>MAX(P5:P30)-MIN(P5:P33)</f>
        <v>6</v>
      </c>
      <c r="Q34" s="26"/>
    </row>
    <row r="35" spans="13:19" ht="12.75">
      <c r="M35" s="31" t="s">
        <v>105</v>
      </c>
      <c r="N35" s="5"/>
      <c r="O35" s="5"/>
      <c r="P35" s="32"/>
      <c r="Q35" s="49" t="s">
        <v>89</v>
      </c>
      <c r="S35" s="9">
        <f>MIN(CLOCK!I6:J9)</f>
        <v>1872</v>
      </c>
    </row>
    <row r="36" spans="4:17" ht="13.5" thickBot="1">
      <c r="D36" s="35" t="s">
        <v>83</v>
      </c>
      <c r="I36" s="19"/>
      <c r="M36" s="34" t="s">
        <v>82</v>
      </c>
      <c r="Q36" s="52" t="s">
        <v>90</v>
      </c>
    </row>
    <row r="37" spans="3:9" ht="12.75">
      <c r="C37" s="45"/>
      <c r="D37" s="36"/>
      <c r="E37" s="36"/>
      <c r="F37" s="37"/>
      <c r="I37" s="19"/>
    </row>
    <row r="38" spans="2:14" ht="12.75">
      <c r="B38" s="9" t="s">
        <v>71</v>
      </c>
      <c r="C38" s="75" t="s">
        <v>66</v>
      </c>
      <c r="D38" s="19"/>
      <c r="E38" s="19"/>
      <c r="F38" s="39"/>
      <c r="G38" s="19"/>
      <c r="H38" s="19"/>
      <c r="M38" s="14" t="s">
        <v>97</v>
      </c>
      <c r="N38" s="9">
        <f>MAX(M5:P30)</f>
        <v>1868</v>
      </c>
    </row>
    <row r="39" spans="3:14" ht="12.75">
      <c r="C39" s="38"/>
      <c r="D39" s="74" t="s">
        <v>64</v>
      </c>
      <c r="E39" s="27"/>
      <c r="F39" s="39"/>
      <c r="G39" s="19"/>
      <c r="H39" s="19"/>
      <c r="M39" s="14" t="s">
        <v>98</v>
      </c>
      <c r="N39" s="9">
        <f>MIN(M5:P30)</f>
        <v>1861</v>
      </c>
    </row>
    <row r="40" spans="2:8" ht="12.75">
      <c r="B40" s="9" t="s">
        <v>72</v>
      </c>
      <c r="C40" s="75" t="s">
        <v>67</v>
      </c>
      <c r="D40" s="19"/>
      <c r="E40" s="19"/>
      <c r="F40" s="39"/>
      <c r="G40" s="19"/>
      <c r="H40" s="19"/>
    </row>
    <row r="41" spans="3:7" ht="12.75">
      <c r="C41" s="38"/>
      <c r="D41" s="19"/>
      <c r="E41" s="40" t="s">
        <v>19</v>
      </c>
      <c r="F41" s="41" t="s">
        <v>20</v>
      </c>
      <c r="G41" s="20" t="s">
        <v>70</v>
      </c>
    </row>
    <row r="42" spans="2:8" ht="12.75">
      <c r="B42" s="9" t="s">
        <v>73</v>
      </c>
      <c r="C42" s="75" t="s">
        <v>68</v>
      </c>
      <c r="D42" s="19"/>
      <c r="E42" s="19"/>
      <c r="F42" s="39"/>
      <c r="G42" s="19"/>
      <c r="H42" s="19"/>
    </row>
    <row r="43" spans="3:8" ht="12.75">
      <c r="C43" s="38"/>
      <c r="D43" s="74" t="s">
        <v>65</v>
      </c>
      <c r="E43" s="27"/>
      <c r="F43" s="39"/>
      <c r="G43" s="19"/>
      <c r="H43" s="19"/>
    </row>
    <row r="44" spans="2:8" ht="12.75">
      <c r="B44" s="9" t="s">
        <v>74</v>
      </c>
      <c r="C44" s="75" t="s">
        <v>69</v>
      </c>
      <c r="D44" s="19"/>
      <c r="E44" s="19"/>
      <c r="F44" s="39"/>
      <c r="G44" s="19"/>
      <c r="H44" s="19"/>
    </row>
    <row r="45" spans="3:8" ht="13.5" thickBot="1">
      <c r="C45" s="42"/>
      <c r="D45" s="24"/>
      <c r="E45" s="24"/>
      <c r="F45" s="43"/>
      <c r="G45" s="19"/>
      <c r="H45" s="19"/>
    </row>
    <row r="46" ht="12.75">
      <c r="I46" s="19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/>
  <conditionalFormatting sqref="M5:P30">
    <cfRule type="cellIs" priority="15" dxfId="14" operator="equal" stopIfTrue="1">
      <formula>$N$39</formula>
    </cfRule>
    <cfRule type="cellIs" priority="16" dxfId="13" operator="equal" stopIfTrue="1">
      <formula>$N$38</formula>
    </cfRule>
  </conditionalFormatting>
  <conditionalFormatting sqref="R5:R30">
    <cfRule type="cellIs" priority="5" dxfId="12" operator="greaterThan" stopIfTrue="1">
      <formula>200</formula>
    </cfRule>
    <cfRule type="cellIs" priority="6" dxfId="13" operator="lessThan" stopIfTrue="1">
      <formula>200</formula>
    </cfRule>
  </conditionalFormatting>
  <conditionalFormatting sqref="I33">
    <cfRule type="cellIs" priority="3" dxfId="12" operator="greaterThan" stopIfTrue="1">
      <formula>40</formula>
    </cfRule>
    <cfRule type="cellIs" priority="4" dxfId="13" operator="lessThan" stopIfTrue="1">
      <formula>40</formula>
    </cfRule>
  </conditionalFormatting>
  <conditionalFormatting sqref="V5:V30">
    <cfRule type="cellIs" priority="1" dxfId="12" operator="notBetween" stopIfTrue="1">
      <formula>-3</formula>
      <formula>3</formula>
    </cfRule>
    <cfRule type="cellIs" priority="2" dxfId="13" operator="between" stopIfTrue="1">
      <formula>-3</formula>
      <formula>3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6.00390625" style="0" bestFit="1" customWidth="1"/>
    <col min="2" max="8" width="9.125" style="7" customWidth="1"/>
    <col min="9" max="9" width="13.75390625" style="0" customWidth="1"/>
    <col min="10" max="11" width="10.75390625" style="0" customWidth="1"/>
  </cols>
  <sheetData>
    <row r="2" spans="1:23" ht="20.25">
      <c r="A2" s="3" t="s">
        <v>92</v>
      </c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2.75">
      <c r="A3" s="1" t="s">
        <v>106</v>
      </c>
      <c r="I3" s="7"/>
      <c r="J3" s="7"/>
      <c r="K3" s="19"/>
      <c r="L3" s="20"/>
      <c r="M3" s="20"/>
      <c r="N3" s="20"/>
      <c r="O3" s="20"/>
      <c r="P3" s="20"/>
      <c r="Q3" s="19"/>
      <c r="R3" s="19"/>
      <c r="S3" s="19"/>
      <c r="T3" s="19"/>
      <c r="U3" s="19"/>
      <c r="V3" s="19"/>
      <c r="W3" s="60"/>
    </row>
    <row r="4" spans="1:23" ht="12.75">
      <c r="A4" t="s">
        <v>191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6" spans="2:11" s="6" customFormat="1" ht="39" thickBot="1">
      <c r="B6" s="10" t="s">
        <v>108</v>
      </c>
      <c r="C6" s="10" t="s">
        <v>107</v>
      </c>
      <c r="D6" s="10" t="s">
        <v>19</v>
      </c>
      <c r="E6" s="10" t="s">
        <v>109</v>
      </c>
      <c r="F6" s="10" t="s">
        <v>20</v>
      </c>
      <c r="G6" s="10" t="s">
        <v>59</v>
      </c>
      <c r="H6" s="10"/>
      <c r="I6" s="8" t="s">
        <v>79</v>
      </c>
      <c r="J6" s="8" t="s">
        <v>100</v>
      </c>
      <c r="K6" s="6" t="s">
        <v>21</v>
      </c>
    </row>
    <row r="7" spans="1:11" s="60" customFormat="1" ht="12.75">
      <c r="A7" s="60" t="s">
        <v>27</v>
      </c>
      <c r="B7" s="74">
        <v>22</v>
      </c>
      <c r="C7" s="81">
        <v>22</v>
      </c>
      <c r="D7" s="40">
        <v>599</v>
      </c>
      <c r="E7" s="81">
        <v>17</v>
      </c>
      <c r="F7" s="82">
        <v>22</v>
      </c>
      <c r="G7" s="20">
        <f>B7+C7+D7+F7+E7</f>
        <v>682</v>
      </c>
      <c r="H7" s="19"/>
      <c r="I7" s="70">
        <v>683</v>
      </c>
      <c r="J7" s="60">
        <f>B7+C7+D7+F7+E7</f>
        <v>682</v>
      </c>
      <c r="K7" s="60">
        <f>I7-J7</f>
        <v>1</v>
      </c>
    </row>
    <row r="8" spans="1:11" s="60" customFormat="1" ht="12.75">
      <c r="A8" s="60" t="s">
        <v>28</v>
      </c>
      <c r="B8" s="74">
        <v>22</v>
      </c>
      <c r="C8" s="81">
        <v>22</v>
      </c>
      <c r="D8" s="40">
        <v>599</v>
      </c>
      <c r="E8" s="81">
        <v>17</v>
      </c>
      <c r="F8" s="82">
        <v>22</v>
      </c>
      <c r="G8" s="20">
        <f aca="true" t="shared" si="0" ref="G8:G14">B8+C8+D8+F8+E8</f>
        <v>682</v>
      </c>
      <c r="H8" s="19"/>
      <c r="I8" s="70">
        <v>682</v>
      </c>
      <c r="J8" s="60">
        <f aca="true" t="shared" si="1" ref="J8:J18">B8+C8+D8+F8+E8</f>
        <v>682</v>
      </c>
      <c r="K8" s="60">
        <f aca="true" t="shared" si="2" ref="K8:K18">I8-J8</f>
        <v>0</v>
      </c>
    </row>
    <row r="9" spans="1:11" s="60" customFormat="1" ht="12.75">
      <c r="A9" s="60" t="s">
        <v>29</v>
      </c>
      <c r="B9" s="74">
        <v>22</v>
      </c>
      <c r="C9" s="81">
        <v>22</v>
      </c>
      <c r="D9" s="40">
        <v>598</v>
      </c>
      <c r="E9" s="81">
        <v>17</v>
      </c>
      <c r="F9" s="82">
        <v>22</v>
      </c>
      <c r="G9" s="20">
        <f t="shared" si="0"/>
        <v>681</v>
      </c>
      <c r="H9" s="19"/>
      <c r="I9" s="70">
        <v>682</v>
      </c>
      <c r="J9" s="60">
        <f t="shared" si="1"/>
        <v>681</v>
      </c>
      <c r="K9" s="60">
        <f t="shared" si="2"/>
        <v>1</v>
      </c>
    </row>
    <row r="10" spans="1:11" s="60" customFormat="1" ht="12.75">
      <c r="A10" s="60" t="s">
        <v>30</v>
      </c>
      <c r="B10" s="74">
        <v>22</v>
      </c>
      <c r="C10" s="81">
        <v>22</v>
      </c>
      <c r="D10" s="40">
        <v>599</v>
      </c>
      <c r="E10" s="81">
        <v>17</v>
      </c>
      <c r="F10" s="82">
        <v>22</v>
      </c>
      <c r="G10" s="20">
        <f t="shared" si="0"/>
        <v>682</v>
      </c>
      <c r="H10" s="19"/>
      <c r="I10" s="70">
        <v>683</v>
      </c>
      <c r="J10" s="60">
        <f t="shared" si="1"/>
        <v>682</v>
      </c>
      <c r="K10" s="60">
        <f t="shared" si="2"/>
        <v>1</v>
      </c>
    </row>
    <row r="11" spans="1:11" s="60" customFormat="1" ht="12.75">
      <c r="A11" s="60" t="s">
        <v>31</v>
      </c>
      <c r="B11" s="74">
        <v>22</v>
      </c>
      <c r="C11" s="81">
        <v>22</v>
      </c>
      <c r="D11" s="40">
        <v>599</v>
      </c>
      <c r="E11" s="81">
        <v>17</v>
      </c>
      <c r="F11" s="82">
        <v>22</v>
      </c>
      <c r="G11" s="20">
        <f t="shared" si="0"/>
        <v>682</v>
      </c>
      <c r="H11" s="19"/>
      <c r="I11" s="70">
        <v>683</v>
      </c>
      <c r="J11" s="60">
        <f t="shared" si="1"/>
        <v>682</v>
      </c>
      <c r="K11" s="60">
        <f t="shared" si="2"/>
        <v>1</v>
      </c>
    </row>
    <row r="12" spans="1:11" s="60" customFormat="1" ht="12.75">
      <c r="A12" s="60" t="s">
        <v>32</v>
      </c>
      <c r="B12" s="74">
        <v>22</v>
      </c>
      <c r="C12" s="81">
        <v>22</v>
      </c>
      <c r="D12" s="40">
        <v>599</v>
      </c>
      <c r="E12" s="81">
        <v>17</v>
      </c>
      <c r="F12" s="82">
        <v>22</v>
      </c>
      <c r="G12" s="20">
        <f t="shared" si="0"/>
        <v>682</v>
      </c>
      <c r="H12" s="19"/>
      <c r="I12" s="70">
        <v>683</v>
      </c>
      <c r="J12" s="60">
        <f t="shared" si="1"/>
        <v>682</v>
      </c>
      <c r="K12" s="60">
        <f t="shared" si="2"/>
        <v>1</v>
      </c>
    </row>
    <row r="13" spans="1:11" s="60" customFormat="1" ht="12.75">
      <c r="A13" s="60" t="s">
        <v>33</v>
      </c>
      <c r="B13" s="74">
        <v>22</v>
      </c>
      <c r="C13" s="81">
        <v>22</v>
      </c>
      <c r="D13" s="40">
        <v>599</v>
      </c>
      <c r="E13" s="81">
        <v>17</v>
      </c>
      <c r="F13" s="82">
        <v>22</v>
      </c>
      <c r="G13" s="20">
        <f t="shared" si="0"/>
        <v>682</v>
      </c>
      <c r="H13" s="19"/>
      <c r="I13" s="70">
        <v>682</v>
      </c>
      <c r="J13" s="60">
        <f t="shared" si="1"/>
        <v>682</v>
      </c>
      <c r="K13" s="60">
        <f t="shared" si="2"/>
        <v>0</v>
      </c>
    </row>
    <row r="14" spans="1:11" s="60" customFormat="1" ht="12.75">
      <c r="A14" s="60" t="s">
        <v>34</v>
      </c>
      <c r="B14" s="74">
        <v>22</v>
      </c>
      <c r="C14" s="81">
        <v>22</v>
      </c>
      <c r="D14" s="40">
        <v>589</v>
      </c>
      <c r="E14" s="81">
        <v>17</v>
      </c>
      <c r="F14" s="82">
        <v>31</v>
      </c>
      <c r="G14" s="20">
        <f t="shared" si="0"/>
        <v>681</v>
      </c>
      <c r="H14" s="19"/>
      <c r="I14" s="70">
        <v>682</v>
      </c>
      <c r="J14" s="60">
        <f t="shared" si="1"/>
        <v>681</v>
      </c>
      <c r="K14" s="60">
        <f t="shared" si="2"/>
        <v>1</v>
      </c>
    </row>
    <row r="15" spans="2:9" s="60" customFormat="1" ht="12.75">
      <c r="B15" s="19"/>
      <c r="C15" s="19"/>
      <c r="D15" s="27"/>
      <c r="E15" s="27"/>
      <c r="F15" s="19"/>
      <c r="G15" s="20"/>
      <c r="H15" s="19"/>
      <c r="I15" s="79"/>
    </row>
    <row r="16" spans="1:11" s="60" customFormat="1" ht="12.75">
      <c r="A16" s="60" t="s">
        <v>60</v>
      </c>
      <c r="B16" s="74">
        <v>22</v>
      </c>
      <c r="C16" s="81">
        <v>22</v>
      </c>
      <c r="D16" s="40">
        <v>599</v>
      </c>
      <c r="E16" s="81">
        <v>17</v>
      </c>
      <c r="F16" s="82">
        <v>22</v>
      </c>
      <c r="G16" s="20">
        <f>B16+C16+D16+F16+E16</f>
        <v>682</v>
      </c>
      <c r="H16" s="19"/>
      <c r="I16" s="70">
        <v>683</v>
      </c>
      <c r="J16" s="60">
        <f t="shared" si="1"/>
        <v>682</v>
      </c>
      <c r="K16" s="60">
        <f t="shared" si="2"/>
        <v>1</v>
      </c>
    </row>
    <row r="17" spans="1:11" s="60" customFormat="1" ht="12.75">
      <c r="A17" s="60" t="s">
        <v>166</v>
      </c>
      <c r="B17" s="74">
        <v>22</v>
      </c>
      <c r="C17" s="81">
        <v>22</v>
      </c>
      <c r="D17" s="40">
        <v>511</v>
      </c>
      <c r="E17" s="81">
        <v>17</v>
      </c>
      <c r="F17" s="82">
        <v>111</v>
      </c>
      <c r="G17" s="20">
        <f>B17+C17+D17+F17+E17</f>
        <v>683</v>
      </c>
      <c r="H17" s="19"/>
      <c r="I17" s="70">
        <v>684</v>
      </c>
      <c r="J17" s="60">
        <f t="shared" si="1"/>
        <v>683</v>
      </c>
      <c r="K17" s="60">
        <f t="shared" si="2"/>
        <v>1</v>
      </c>
    </row>
    <row r="18" spans="1:11" s="60" customFormat="1" ht="13.5" thickBot="1">
      <c r="A18" s="60" t="s">
        <v>167</v>
      </c>
      <c r="B18" s="74">
        <v>22</v>
      </c>
      <c r="C18" s="81">
        <v>22</v>
      </c>
      <c r="D18" s="40">
        <v>514</v>
      </c>
      <c r="E18" s="81">
        <v>17</v>
      </c>
      <c r="F18" s="82">
        <v>109</v>
      </c>
      <c r="G18" s="20">
        <f>B18+C18+D18+F18+E18</f>
        <v>684</v>
      </c>
      <c r="I18" s="70">
        <v>684</v>
      </c>
      <c r="J18" s="60">
        <f t="shared" si="1"/>
        <v>684</v>
      </c>
      <c r="K18" s="60">
        <f t="shared" si="2"/>
        <v>0</v>
      </c>
    </row>
    <row r="19" spans="1:9" s="46" customFormat="1" ht="13.5" thickBot="1">
      <c r="A19" s="6" t="s">
        <v>144</v>
      </c>
      <c r="B19" s="24"/>
      <c r="D19" s="24"/>
      <c r="E19" s="24"/>
      <c r="F19" s="24"/>
      <c r="G19" s="59">
        <f>MAX(G7:G18)-MIN(G7:G18)</f>
        <v>3</v>
      </c>
      <c r="H19" s="24"/>
      <c r="I19" s="24"/>
    </row>
    <row r="20" spans="7:9" ht="12.75">
      <c r="G20" s="9"/>
      <c r="I20" s="7"/>
    </row>
    <row r="21" spans="2:9" s="60" customFormat="1" ht="12.75">
      <c r="B21" s="19"/>
      <c r="C21" s="19"/>
      <c r="D21" s="19"/>
      <c r="E21" s="19"/>
      <c r="F21" s="19"/>
      <c r="G21" s="20"/>
      <c r="H21" s="19"/>
      <c r="I21" s="19"/>
    </row>
    <row r="22" spans="1:11" s="60" customFormat="1" ht="12.75">
      <c r="A22" s="60" t="s">
        <v>35</v>
      </c>
      <c r="B22" s="74">
        <v>22</v>
      </c>
      <c r="C22" s="81">
        <v>22</v>
      </c>
      <c r="D22" s="40">
        <v>1002</v>
      </c>
      <c r="E22" s="81">
        <v>17</v>
      </c>
      <c r="F22" s="82">
        <v>22</v>
      </c>
      <c r="G22" s="20">
        <f>B22+C22+D22+F22+E22</f>
        <v>1085</v>
      </c>
      <c r="H22" s="19"/>
      <c r="I22" s="70">
        <v>1086</v>
      </c>
      <c r="J22" s="60">
        <f aca="true" t="shared" si="3" ref="J22:J29">B22+C22+D22+F22+E22</f>
        <v>1085</v>
      </c>
      <c r="K22" s="60">
        <f aca="true" t="shared" si="4" ref="K22:K29">I22-J22</f>
        <v>1</v>
      </c>
    </row>
    <row r="23" spans="1:11" s="60" customFormat="1" ht="12.75">
      <c r="A23" s="60" t="s">
        <v>36</v>
      </c>
      <c r="B23" s="74">
        <v>22</v>
      </c>
      <c r="C23" s="81">
        <v>22</v>
      </c>
      <c r="D23" s="40">
        <v>1002</v>
      </c>
      <c r="E23" s="81">
        <v>17</v>
      </c>
      <c r="F23" s="82">
        <v>22</v>
      </c>
      <c r="G23" s="20">
        <f aca="true" t="shared" si="5" ref="G23:G29">B23+C23+D23+F23+E23</f>
        <v>1085</v>
      </c>
      <c r="H23" s="19"/>
      <c r="I23" s="70">
        <v>1085</v>
      </c>
      <c r="J23" s="60">
        <f t="shared" si="3"/>
        <v>1085</v>
      </c>
      <c r="K23" s="60">
        <f t="shared" si="4"/>
        <v>0</v>
      </c>
    </row>
    <row r="24" spans="1:11" s="60" customFormat="1" ht="12.75">
      <c r="A24" s="60" t="s">
        <v>37</v>
      </c>
      <c r="B24" s="74">
        <v>22</v>
      </c>
      <c r="C24" s="81">
        <v>22</v>
      </c>
      <c r="D24" s="40">
        <v>1003</v>
      </c>
      <c r="E24" s="81">
        <v>17</v>
      </c>
      <c r="F24" s="82">
        <v>22</v>
      </c>
      <c r="G24" s="20">
        <f t="shared" si="5"/>
        <v>1086</v>
      </c>
      <c r="H24" s="19"/>
      <c r="I24" s="70">
        <v>1086</v>
      </c>
      <c r="J24" s="60">
        <f t="shared" si="3"/>
        <v>1086</v>
      </c>
      <c r="K24" s="60">
        <f t="shared" si="4"/>
        <v>0</v>
      </c>
    </row>
    <row r="25" spans="1:11" s="60" customFormat="1" ht="12.75">
      <c r="A25" s="60" t="s">
        <v>38</v>
      </c>
      <c r="B25" s="74">
        <v>22</v>
      </c>
      <c r="C25" s="81">
        <v>22</v>
      </c>
      <c r="D25" s="40">
        <v>1003</v>
      </c>
      <c r="E25" s="81">
        <v>17</v>
      </c>
      <c r="F25" s="82">
        <v>22</v>
      </c>
      <c r="G25" s="20">
        <f t="shared" si="5"/>
        <v>1086</v>
      </c>
      <c r="H25" s="19"/>
      <c r="I25" s="70">
        <v>1086</v>
      </c>
      <c r="J25" s="60">
        <f t="shared" si="3"/>
        <v>1086</v>
      </c>
      <c r="K25" s="60">
        <f t="shared" si="4"/>
        <v>0</v>
      </c>
    </row>
    <row r="26" spans="1:11" s="60" customFormat="1" ht="12.75">
      <c r="A26" s="60" t="s">
        <v>39</v>
      </c>
      <c r="B26" s="74">
        <v>22</v>
      </c>
      <c r="C26" s="81">
        <v>22</v>
      </c>
      <c r="D26" s="40">
        <v>1003</v>
      </c>
      <c r="E26" s="81">
        <v>17</v>
      </c>
      <c r="F26" s="82">
        <v>22</v>
      </c>
      <c r="G26" s="20">
        <f t="shared" si="5"/>
        <v>1086</v>
      </c>
      <c r="H26" s="19"/>
      <c r="I26" s="70">
        <v>1087</v>
      </c>
      <c r="J26" s="60">
        <f t="shared" si="3"/>
        <v>1086</v>
      </c>
      <c r="K26" s="60">
        <f t="shared" si="4"/>
        <v>1</v>
      </c>
    </row>
    <row r="27" spans="1:11" s="60" customFormat="1" ht="12.75">
      <c r="A27" s="60" t="s">
        <v>40</v>
      </c>
      <c r="B27" s="74">
        <v>22</v>
      </c>
      <c r="C27" s="81">
        <v>22</v>
      </c>
      <c r="D27" s="40">
        <v>1003</v>
      </c>
      <c r="E27" s="81">
        <v>17</v>
      </c>
      <c r="F27" s="82">
        <v>22</v>
      </c>
      <c r="G27" s="20">
        <f t="shared" si="5"/>
        <v>1086</v>
      </c>
      <c r="H27" s="19"/>
      <c r="I27" s="70">
        <v>1086</v>
      </c>
      <c r="J27" s="60">
        <f t="shared" si="3"/>
        <v>1086</v>
      </c>
      <c r="K27" s="60">
        <f t="shared" si="4"/>
        <v>0</v>
      </c>
    </row>
    <row r="28" spans="1:11" s="60" customFormat="1" ht="12.75">
      <c r="A28" s="60" t="s">
        <v>41</v>
      </c>
      <c r="B28" s="74">
        <v>22</v>
      </c>
      <c r="C28" s="81">
        <v>22</v>
      </c>
      <c r="D28" s="40">
        <v>1002</v>
      </c>
      <c r="E28" s="81">
        <v>17</v>
      </c>
      <c r="F28" s="82">
        <v>22</v>
      </c>
      <c r="G28" s="20">
        <f t="shared" si="5"/>
        <v>1085</v>
      </c>
      <c r="H28" s="19"/>
      <c r="I28" s="70">
        <v>1086</v>
      </c>
      <c r="J28" s="60">
        <f t="shared" si="3"/>
        <v>1085</v>
      </c>
      <c r="K28" s="60">
        <f t="shared" si="4"/>
        <v>1</v>
      </c>
    </row>
    <row r="29" spans="1:11" s="60" customFormat="1" ht="12.75">
      <c r="A29" s="60" t="s">
        <v>42</v>
      </c>
      <c r="B29" s="74">
        <v>22</v>
      </c>
      <c r="C29" s="81">
        <v>22</v>
      </c>
      <c r="D29" s="40">
        <v>1002</v>
      </c>
      <c r="E29" s="81">
        <v>17</v>
      </c>
      <c r="F29" s="82">
        <v>22</v>
      </c>
      <c r="G29" s="20">
        <f t="shared" si="5"/>
        <v>1085</v>
      </c>
      <c r="H29" s="19"/>
      <c r="I29" s="70">
        <v>1086</v>
      </c>
      <c r="J29" s="60">
        <f t="shared" si="3"/>
        <v>1085</v>
      </c>
      <c r="K29" s="60">
        <f t="shared" si="4"/>
        <v>1</v>
      </c>
    </row>
    <row r="30" spans="2:9" s="60" customFormat="1" ht="12.75">
      <c r="B30" s="19"/>
      <c r="C30" s="19"/>
      <c r="D30" s="27"/>
      <c r="E30" s="27"/>
      <c r="F30" s="19"/>
      <c r="G30" s="20"/>
      <c r="H30" s="19"/>
      <c r="I30" s="19"/>
    </row>
    <row r="31" spans="1:11" s="60" customFormat="1" ht="12.75">
      <c r="A31" s="60" t="s">
        <v>61</v>
      </c>
      <c r="B31" s="74">
        <v>22</v>
      </c>
      <c r="C31" s="81">
        <v>22</v>
      </c>
      <c r="D31" s="40">
        <v>1002</v>
      </c>
      <c r="E31" s="81">
        <v>17</v>
      </c>
      <c r="F31" s="82">
        <v>22</v>
      </c>
      <c r="G31" s="20">
        <f>B31+C31+D31+F31+E31</f>
        <v>1085</v>
      </c>
      <c r="H31" s="19"/>
      <c r="I31" s="70">
        <v>1086</v>
      </c>
      <c r="J31" s="60">
        <f>B31+C31+D31+F31+E31</f>
        <v>1085</v>
      </c>
      <c r="K31" s="60">
        <f>I31-J31</f>
        <v>1</v>
      </c>
    </row>
    <row r="32" spans="1:11" s="60" customFormat="1" ht="12.75">
      <c r="A32" s="60" t="s">
        <v>164</v>
      </c>
      <c r="B32" s="74">
        <v>22</v>
      </c>
      <c r="C32" s="81">
        <v>22</v>
      </c>
      <c r="D32" s="40">
        <v>844</v>
      </c>
      <c r="E32" s="81">
        <v>17</v>
      </c>
      <c r="F32" s="82">
        <v>182</v>
      </c>
      <c r="G32" s="20">
        <f>B32+C32+D32+F32+E32</f>
        <v>1087</v>
      </c>
      <c r="H32" s="19"/>
      <c r="I32" s="70">
        <v>1087</v>
      </c>
      <c r="J32" s="60">
        <f>B32+C32+D32+F32+E32</f>
        <v>1087</v>
      </c>
      <c r="K32" s="60">
        <f>I32-J32</f>
        <v>0</v>
      </c>
    </row>
    <row r="33" spans="1:11" s="60" customFormat="1" ht="13.5" thickBot="1">
      <c r="A33" s="60" t="s">
        <v>165</v>
      </c>
      <c r="B33" s="74">
        <v>22</v>
      </c>
      <c r="C33" s="81">
        <v>22</v>
      </c>
      <c r="D33" s="40">
        <v>844</v>
      </c>
      <c r="E33" s="81">
        <v>17</v>
      </c>
      <c r="F33" s="82">
        <v>181</v>
      </c>
      <c r="G33" s="20">
        <f>B33+C33+D33+F33+E33</f>
        <v>1086</v>
      </c>
      <c r="I33" s="70">
        <v>1087</v>
      </c>
      <c r="J33" s="60">
        <f>B33+C33+D33+F33+E33</f>
        <v>1086</v>
      </c>
      <c r="K33" s="60">
        <f>I33-J33</f>
        <v>1</v>
      </c>
    </row>
    <row r="34" spans="1:9" s="46" customFormat="1" ht="13.5" thickBot="1">
      <c r="A34" s="6" t="s">
        <v>144</v>
      </c>
      <c r="B34" s="24"/>
      <c r="D34" s="24"/>
      <c r="E34" s="24"/>
      <c r="F34" s="24"/>
      <c r="G34" s="59">
        <f>MAX(G22:G33)-MIN(G22:G33)</f>
        <v>2</v>
      </c>
      <c r="H34" s="24"/>
      <c r="I34" s="24"/>
    </row>
    <row r="35" spans="1:9" s="60" customFormat="1" ht="12.75">
      <c r="A35" s="47"/>
      <c r="B35" s="19"/>
      <c r="D35" s="19"/>
      <c r="E35" s="19"/>
      <c r="F35" s="19"/>
      <c r="G35" s="20"/>
      <c r="H35" s="19"/>
      <c r="I35" s="19"/>
    </row>
    <row r="36" spans="1:9" s="60" customFormat="1" ht="12.75">
      <c r="A36" s="47"/>
      <c r="B36" s="19"/>
      <c r="D36" s="19"/>
      <c r="E36" s="19"/>
      <c r="F36" s="19"/>
      <c r="G36" s="20"/>
      <c r="H36" s="19"/>
      <c r="I36" s="19"/>
    </row>
    <row r="37" spans="1:11" s="60" customFormat="1" ht="12.75">
      <c r="A37" s="60" t="s">
        <v>43</v>
      </c>
      <c r="B37" s="74">
        <v>22</v>
      </c>
      <c r="C37" s="81">
        <v>22</v>
      </c>
      <c r="D37" s="40">
        <v>1056</v>
      </c>
      <c r="E37" s="81"/>
      <c r="F37" s="82">
        <v>22</v>
      </c>
      <c r="G37" s="20">
        <f>B37+C37+D37+F37+E37</f>
        <v>1122</v>
      </c>
      <c r="H37" s="19"/>
      <c r="I37" s="70">
        <v>1123</v>
      </c>
      <c r="J37" s="60">
        <f aca="true" t="shared" si="6" ref="J37:J44">B37+C37+D37+F37+E37</f>
        <v>1122</v>
      </c>
      <c r="K37" s="60">
        <f aca="true" t="shared" si="7" ref="K37:K44">I37-J37</f>
        <v>1</v>
      </c>
    </row>
    <row r="38" spans="1:11" s="60" customFormat="1" ht="12.75">
      <c r="A38" s="60" t="s">
        <v>44</v>
      </c>
      <c r="B38" s="74">
        <v>22</v>
      </c>
      <c r="C38" s="81">
        <v>22</v>
      </c>
      <c r="D38" s="40">
        <v>1057</v>
      </c>
      <c r="E38" s="81"/>
      <c r="F38" s="82">
        <v>22</v>
      </c>
      <c r="G38" s="20">
        <f aca="true" t="shared" si="8" ref="G38:G44">B38+C38+D38+F38+E38</f>
        <v>1123</v>
      </c>
      <c r="H38" s="19"/>
      <c r="I38" s="70">
        <v>1124</v>
      </c>
      <c r="J38" s="60">
        <f t="shared" si="6"/>
        <v>1123</v>
      </c>
      <c r="K38" s="60">
        <f t="shared" si="7"/>
        <v>1</v>
      </c>
    </row>
    <row r="39" spans="1:11" s="60" customFormat="1" ht="12.75">
      <c r="A39" s="60" t="s">
        <v>45</v>
      </c>
      <c r="B39" s="74">
        <v>22</v>
      </c>
      <c r="C39" s="81">
        <v>22</v>
      </c>
      <c r="D39" s="40">
        <v>1056</v>
      </c>
      <c r="E39" s="81"/>
      <c r="F39" s="82">
        <v>22</v>
      </c>
      <c r="G39" s="20">
        <f t="shared" si="8"/>
        <v>1122</v>
      </c>
      <c r="H39" s="19"/>
      <c r="I39" s="70">
        <v>1123</v>
      </c>
      <c r="J39" s="60">
        <f t="shared" si="6"/>
        <v>1122</v>
      </c>
      <c r="K39" s="60">
        <f t="shared" si="7"/>
        <v>1</v>
      </c>
    </row>
    <row r="40" spans="1:11" s="60" customFormat="1" ht="12.75">
      <c r="A40" s="60" t="s">
        <v>46</v>
      </c>
      <c r="B40" s="74">
        <v>22</v>
      </c>
      <c r="C40" s="81">
        <v>22</v>
      </c>
      <c r="D40" s="40">
        <v>1057</v>
      </c>
      <c r="E40" s="81"/>
      <c r="F40" s="82">
        <v>22</v>
      </c>
      <c r="G40" s="20">
        <f t="shared" si="8"/>
        <v>1123</v>
      </c>
      <c r="H40" s="19"/>
      <c r="I40" s="70">
        <v>1123</v>
      </c>
      <c r="J40" s="60">
        <f t="shared" si="6"/>
        <v>1123</v>
      </c>
      <c r="K40" s="60">
        <f t="shared" si="7"/>
        <v>0</v>
      </c>
    </row>
    <row r="41" spans="1:11" s="60" customFormat="1" ht="12.75">
      <c r="A41" s="60" t="s">
        <v>47</v>
      </c>
      <c r="B41" s="74">
        <v>22</v>
      </c>
      <c r="C41" s="81">
        <v>22</v>
      </c>
      <c r="D41" s="40">
        <v>1056</v>
      </c>
      <c r="E41" s="81"/>
      <c r="F41" s="82">
        <v>22</v>
      </c>
      <c r="G41" s="20">
        <f t="shared" si="8"/>
        <v>1122</v>
      </c>
      <c r="H41" s="19"/>
      <c r="I41" s="70">
        <v>1123</v>
      </c>
      <c r="J41" s="60">
        <f t="shared" si="6"/>
        <v>1122</v>
      </c>
      <c r="K41" s="60">
        <f t="shared" si="7"/>
        <v>1</v>
      </c>
    </row>
    <row r="42" spans="1:11" s="60" customFormat="1" ht="12.75">
      <c r="A42" s="60" t="s">
        <v>48</v>
      </c>
      <c r="B42" s="74">
        <v>22</v>
      </c>
      <c r="C42" s="81">
        <v>22</v>
      </c>
      <c r="D42" s="40">
        <v>1058</v>
      </c>
      <c r="E42" s="81"/>
      <c r="F42" s="82">
        <v>22</v>
      </c>
      <c r="G42" s="20">
        <f t="shared" si="8"/>
        <v>1124</v>
      </c>
      <c r="H42" s="19"/>
      <c r="I42" s="70">
        <v>1124</v>
      </c>
      <c r="J42" s="60">
        <f t="shared" si="6"/>
        <v>1124</v>
      </c>
      <c r="K42" s="60">
        <f t="shared" si="7"/>
        <v>0</v>
      </c>
    </row>
    <row r="43" spans="1:11" s="60" customFormat="1" ht="12.75">
      <c r="A43" s="60" t="s">
        <v>49</v>
      </c>
      <c r="B43" s="74">
        <v>22</v>
      </c>
      <c r="C43" s="81">
        <v>22</v>
      </c>
      <c r="D43" s="40">
        <v>1057</v>
      </c>
      <c r="E43" s="81"/>
      <c r="F43" s="82">
        <v>22</v>
      </c>
      <c r="G43" s="20">
        <f t="shared" si="8"/>
        <v>1123</v>
      </c>
      <c r="H43" s="19"/>
      <c r="I43" s="70">
        <v>1124</v>
      </c>
      <c r="J43" s="60">
        <f t="shared" si="6"/>
        <v>1123</v>
      </c>
      <c r="K43" s="60">
        <f t="shared" si="7"/>
        <v>1</v>
      </c>
    </row>
    <row r="44" spans="1:11" s="60" customFormat="1" ht="12.75">
      <c r="A44" s="60" t="s">
        <v>50</v>
      </c>
      <c r="B44" s="74">
        <v>22</v>
      </c>
      <c r="C44" s="81">
        <v>22</v>
      </c>
      <c r="D44" s="40">
        <v>1057</v>
      </c>
      <c r="E44" s="81"/>
      <c r="F44" s="82">
        <v>22</v>
      </c>
      <c r="G44" s="20">
        <f t="shared" si="8"/>
        <v>1123</v>
      </c>
      <c r="H44" s="19"/>
      <c r="I44" s="70">
        <v>1124</v>
      </c>
      <c r="J44" s="60">
        <f t="shared" si="6"/>
        <v>1123</v>
      </c>
      <c r="K44" s="60">
        <f t="shared" si="7"/>
        <v>1</v>
      </c>
    </row>
    <row r="45" spans="2:9" s="60" customFormat="1" ht="12.75">
      <c r="B45" s="19"/>
      <c r="C45" s="19"/>
      <c r="D45" s="27"/>
      <c r="E45" s="27"/>
      <c r="F45" s="19"/>
      <c r="G45" s="20"/>
      <c r="H45" s="19"/>
      <c r="I45" s="19"/>
    </row>
    <row r="46" spans="1:11" s="60" customFormat="1" ht="12.75">
      <c r="A46" s="60" t="s">
        <v>62</v>
      </c>
      <c r="B46" s="74">
        <v>22</v>
      </c>
      <c r="C46" s="81">
        <v>22</v>
      </c>
      <c r="D46" s="40">
        <v>1057</v>
      </c>
      <c r="E46" s="81"/>
      <c r="F46" s="82">
        <v>22</v>
      </c>
      <c r="G46" s="20">
        <f>B46+C46+D46+F46+E46</f>
        <v>1123</v>
      </c>
      <c r="H46" s="19"/>
      <c r="I46" s="70">
        <v>1124</v>
      </c>
      <c r="J46" s="60">
        <f>B46+C46+D46+F46+E46</f>
        <v>1123</v>
      </c>
      <c r="K46" s="60">
        <f>I46-J46</f>
        <v>1</v>
      </c>
    </row>
    <row r="47" spans="1:11" s="60" customFormat="1" ht="12.75">
      <c r="A47" s="60" t="s">
        <v>162</v>
      </c>
      <c r="B47" s="74">
        <v>22</v>
      </c>
      <c r="C47" s="81">
        <v>22</v>
      </c>
      <c r="D47" s="40">
        <v>917</v>
      </c>
      <c r="E47" s="81"/>
      <c r="F47" s="82">
        <v>164</v>
      </c>
      <c r="G47" s="20">
        <f>B47+C47+D47+F47+E47</f>
        <v>1125</v>
      </c>
      <c r="H47" s="19"/>
      <c r="I47" s="70">
        <v>1125</v>
      </c>
      <c r="J47" s="60">
        <f>B47+C47+D47+F47+E47</f>
        <v>1125</v>
      </c>
      <c r="K47" s="60">
        <f>I47-J47</f>
        <v>0</v>
      </c>
    </row>
    <row r="48" spans="1:11" s="60" customFormat="1" ht="13.5" thickBot="1">
      <c r="A48" s="60" t="s">
        <v>163</v>
      </c>
      <c r="B48" s="74">
        <v>22</v>
      </c>
      <c r="C48" s="81">
        <v>22</v>
      </c>
      <c r="D48" s="40">
        <v>916</v>
      </c>
      <c r="E48" s="81"/>
      <c r="F48" s="82">
        <v>165</v>
      </c>
      <c r="G48" s="20">
        <f>B48+C48+D48+F48+E48</f>
        <v>1125</v>
      </c>
      <c r="H48" s="19"/>
      <c r="I48" s="70">
        <v>1126</v>
      </c>
      <c r="J48" s="60">
        <f>B48+C48+D48+F48+E48</f>
        <v>1125</v>
      </c>
      <c r="K48" s="60">
        <f>I48-J48</f>
        <v>1</v>
      </c>
    </row>
    <row r="49" spans="1:9" s="46" customFormat="1" ht="13.5" thickBot="1">
      <c r="A49" s="6" t="s">
        <v>144</v>
      </c>
      <c r="B49" s="24"/>
      <c r="D49" s="24"/>
      <c r="E49" s="24"/>
      <c r="F49" s="24"/>
      <c r="G49" s="59">
        <f>MAX(G37:G48)-MIN(G37:G48)</f>
        <v>3</v>
      </c>
      <c r="H49" s="24"/>
      <c r="I49" s="24"/>
    </row>
    <row r="50" spans="1:9" s="60" customFormat="1" ht="12.75">
      <c r="A50" s="47"/>
      <c r="B50" s="19"/>
      <c r="D50" s="19"/>
      <c r="E50" s="19"/>
      <c r="F50" s="19"/>
      <c r="G50" s="20"/>
      <c r="H50" s="19"/>
      <c r="I50" s="19"/>
    </row>
    <row r="51" spans="1:9" s="60" customFormat="1" ht="12.75">
      <c r="A51" s="47"/>
      <c r="B51" s="19"/>
      <c r="D51" s="19"/>
      <c r="E51" s="19"/>
      <c r="F51" s="19"/>
      <c r="G51" s="20"/>
      <c r="H51" s="19"/>
      <c r="I51" s="19"/>
    </row>
    <row r="52" spans="1:11" s="60" customFormat="1" ht="12.75">
      <c r="A52" s="60" t="s">
        <v>51</v>
      </c>
      <c r="B52" s="74">
        <v>22</v>
      </c>
      <c r="C52" s="81">
        <v>22</v>
      </c>
      <c r="D52" s="40">
        <v>715</v>
      </c>
      <c r="E52" s="81"/>
      <c r="F52" s="82">
        <v>22</v>
      </c>
      <c r="G52" s="20">
        <f>B52+C52+D52+F52+E52</f>
        <v>781</v>
      </c>
      <c r="H52" s="19"/>
      <c r="I52" s="70">
        <v>781</v>
      </c>
      <c r="J52" s="60">
        <f aca="true" t="shared" si="9" ref="J52:J59">B52+C52+D52+F52+E52</f>
        <v>781</v>
      </c>
      <c r="K52" s="60">
        <f aca="true" t="shared" si="10" ref="K52:K59">I52-J52</f>
        <v>0</v>
      </c>
    </row>
    <row r="53" spans="1:11" s="60" customFormat="1" ht="12.75">
      <c r="A53" s="60" t="s">
        <v>52</v>
      </c>
      <c r="B53" s="74">
        <v>22</v>
      </c>
      <c r="C53" s="81">
        <v>22</v>
      </c>
      <c r="D53" s="40">
        <v>658</v>
      </c>
      <c r="E53" s="81"/>
      <c r="F53" s="82">
        <v>78</v>
      </c>
      <c r="G53" s="20">
        <f aca="true" t="shared" si="11" ref="G53:G59">B53+C53+D53+F53+E53</f>
        <v>780</v>
      </c>
      <c r="H53" s="19"/>
      <c r="I53" s="70">
        <v>781</v>
      </c>
      <c r="J53" s="60">
        <f t="shared" si="9"/>
        <v>780</v>
      </c>
      <c r="K53" s="60">
        <f t="shared" si="10"/>
        <v>1</v>
      </c>
    </row>
    <row r="54" spans="1:11" s="60" customFormat="1" ht="12.75">
      <c r="A54" s="60" t="s">
        <v>53</v>
      </c>
      <c r="B54" s="74">
        <v>22</v>
      </c>
      <c r="C54" s="81">
        <v>22</v>
      </c>
      <c r="D54" s="40">
        <v>714</v>
      </c>
      <c r="E54" s="81"/>
      <c r="F54" s="82">
        <v>22</v>
      </c>
      <c r="G54" s="20">
        <f t="shared" si="11"/>
        <v>780</v>
      </c>
      <c r="H54" s="19"/>
      <c r="I54" s="70">
        <v>781</v>
      </c>
      <c r="J54" s="60">
        <f t="shared" si="9"/>
        <v>780</v>
      </c>
      <c r="K54" s="60">
        <f t="shared" si="10"/>
        <v>1</v>
      </c>
    </row>
    <row r="55" spans="1:11" s="60" customFormat="1" ht="12.75">
      <c r="A55" s="60" t="s">
        <v>54</v>
      </c>
      <c r="B55" s="74">
        <v>22</v>
      </c>
      <c r="C55" s="81">
        <v>22</v>
      </c>
      <c r="D55" s="40">
        <v>714</v>
      </c>
      <c r="E55" s="81"/>
      <c r="F55" s="82">
        <v>22</v>
      </c>
      <c r="G55" s="20">
        <f t="shared" si="11"/>
        <v>780</v>
      </c>
      <c r="H55" s="19"/>
      <c r="I55" s="70">
        <v>781</v>
      </c>
      <c r="J55" s="60">
        <f t="shared" si="9"/>
        <v>780</v>
      </c>
      <c r="K55" s="60">
        <f t="shared" si="10"/>
        <v>1</v>
      </c>
    </row>
    <row r="56" spans="1:11" s="60" customFormat="1" ht="12.75">
      <c r="A56" s="60" t="s">
        <v>55</v>
      </c>
      <c r="B56" s="74">
        <v>22</v>
      </c>
      <c r="C56" s="81">
        <v>22</v>
      </c>
      <c r="D56" s="40">
        <v>714</v>
      </c>
      <c r="E56" s="81"/>
      <c r="F56" s="82">
        <v>22</v>
      </c>
      <c r="G56" s="20">
        <f t="shared" si="11"/>
        <v>780</v>
      </c>
      <c r="H56" s="19"/>
      <c r="I56" s="70">
        <v>781</v>
      </c>
      <c r="J56" s="60">
        <f t="shared" si="9"/>
        <v>780</v>
      </c>
      <c r="K56" s="60">
        <f t="shared" si="10"/>
        <v>1</v>
      </c>
    </row>
    <row r="57" spans="1:11" s="60" customFormat="1" ht="12.75">
      <c r="A57" s="60" t="s">
        <v>56</v>
      </c>
      <c r="B57" s="74">
        <v>22</v>
      </c>
      <c r="C57" s="81">
        <v>22</v>
      </c>
      <c r="D57" s="40">
        <v>714</v>
      </c>
      <c r="E57" s="81"/>
      <c r="F57" s="82">
        <v>22</v>
      </c>
      <c r="G57" s="20">
        <f t="shared" si="11"/>
        <v>780</v>
      </c>
      <c r="H57" s="19"/>
      <c r="I57" s="70">
        <v>781</v>
      </c>
      <c r="J57" s="60">
        <f t="shared" si="9"/>
        <v>780</v>
      </c>
      <c r="K57" s="60">
        <f t="shared" si="10"/>
        <v>1</v>
      </c>
    </row>
    <row r="58" spans="1:11" s="60" customFormat="1" ht="12.75">
      <c r="A58" s="60" t="s">
        <v>57</v>
      </c>
      <c r="B58" s="74">
        <v>22</v>
      </c>
      <c r="C58" s="81">
        <v>22</v>
      </c>
      <c r="D58" s="40">
        <v>714</v>
      </c>
      <c r="E58" s="81"/>
      <c r="F58" s="82">
        <v>22</v>
      </c>
      <c r="G58" s="20">
        <f t="shared" si="11"/>
        <v>780</v>
      </c>
      <c r="H58" s="19"/>
      <c r="I58" s="70">
        <v>781</v>
      </c>
      <c r="J58" s="60">
        <f t="shared" si="9"/>
        <v>780</v>
      </c>
      <c r="K58" s="60">
        <f t="shared" si="10"/>
        <v>1</v>
      </c>
    </row>
    <row r="59" spans="1:11" s="60" customFormat="1" ht="12.75">
      <c r="A59" s="60" t="s">
        <v>58</v>
      </c>
      <c r="B59" s="74">
        <v>22</v>
      </c>
      <c r="C59" s="81">
        <v>22</v>
      </c>
      <c r="D59" s="40">
        <v>714</v>
      </c>
      <c r="E59" s="81"/>
      <c r="F59" s="82">
        <v>22</v>
      </c>
      <c r="G59" s="20">
        <f t="shared" si="11"/>
        <v>780</v>
      </c>
      <c r="H59" s="19"/>
      <c r="I59" s="70">
        <v>781</v>
      </c>
      <c r="J59" s="60">
        <f t="shared" si="9"/>
        <v>780</v>
      </c>
      <c r="K59" s="60">
        <f t="shared" si="10"/>
        <v>1</v>
      </c>
    </row>
    <row r="60" spans="2:9" s="60" customFormat="1" ht="12.75">
      <c r="B60" s="19"/>
      <c r="C60" s="19"/>
      <c r="D60" s="27"/>
      <c r="E60" s="27"/>
      <c r="F60" s="19"/>
      <c r="G60" s="20"/>
      <c r="H60" s="19"/>
      <c r="I60" s="27"/>
    </row>
    <row r="61" spans="1:11" s="60" customFormat="1" ht="12.75">
      <c r="A61" s="60" t="s">
        <v>63</v>
      </c>
      <c r="B61" s="74">
        <v>22</v>
      </c>
      <c r="C61" s="81">
        <v>22</v>
      </c>
      <c r="D61" s="40">
        <v>694</v>
      </c>
      <c r="E61" s="81"/>
      <c r="F61" s="82">
        <v>43</v>
      </c>
      <c r="G61" s="20">
        <f>B61+C61+D61+F61+E61</f>
        <v>781</v>
      </c>
      <c r="H61" s="19"/>
      <c r="I61" s="70">
        <v>781</v>
      </c>
      <c r="J61" s="60">
        <f>B61+C61+D61+F61+E61</f>
        <v>781</v>
      </c>
      <c r="K61" s="60">
        <f>I61-J61</f>
        <v>0</v>
      </c>
    </row>
    <row r="62" spans="1:11" s="60" customFormat="1" ht="12.75">
      <c r="A62" s="60" t="s">
        <v>156</v>
      </c>
      <c r="B62" s="74">
        <v>22</v>
      </c>
      <c r="C62" s="81">
        <v>22</v>
      </c>
      <c r="D62" s="40">
        <v>716</v>
      </c>
      <c r="E62" s="81"/>
      <c r="F62" s="82">
        <v>22</v>
      </c>
      <c r="G62" s="20">
        <f>B62+C62+D62+F62+E62</f>
        <v>782</v>
      </c>
      <c r="H62" s="19"/>
      <c r="I62" s="70">
        <v>783</v>
      </c>
      <c r="J62" s="60">
        <f>B62+C62+D62+F62+E62</f>
        <v>782</v>
      </c>
      <c r="K62" s="60">
        <f>I62-J62</f>
        <v>1</v>
      </c>
    </row>
    <row r="63" spans="1:11" s="60" customFormat="1" ht="13.5" thickBot="1">
      <c r="A63" s="60" t="s">
        <v>157</v>
      </c>
      <c r="B63" s="74">
        <v>22</v>
      </c>
      <c r="C63" s="81">
        <v>22</v>
      </c>
      <c r="D63" s="40">
        <v>716</v>
      </c>
      <c r="E63" s="81"/>
      <c r="F63" s="82">
        <v>22</v>
      </c>
      <c r="G63" s="20">
        <f>B63+C63+D63+F63+E63</f>
        <v>782</v>
      </c>
      <c r="H63" s="19"/>
      <c r="I63" s="70">
        <v>783</v>
      </c>
      <c r="J63" s="60">
        <f>B63+C63+D63+F63+E63</f>
        <v>782</v>
      </c>
      <c r="K63" s="60">
        <f>I63-J63</f>
        <v>1</v>
      </c>
    </row>
    <row r="64" spans="1:9" s="46" customFormat="1" ht="13.5" thickBot="1">
      <c r="A64" s="6" t="s">
        <v>144</v>
      </c>
      <c r="B64" s="24"/>
      <c r="D64" s="24"/>
      <c r="E64" s="24"/>
      <c r="F64" s="24"/>
      <c r="G64" s="59">
        <f>MAX(G52:G63)-MIN(G52:G63)</f>
        <v>2</v>
      </c>
      <c r="H64" s="24"/>
      <c r="I64" s="24"/>
    </row>
    <row r="65" spans="2:9" s="60" customFormat="1" ht="12.75">
      <c r="B65" s="19"/>
      <c r="C65" s="19"/>
      <c r="D65" s="19"/>
      <c r="E65" s="19"/>
      <c r="F65" s="19"/>
      <c r="G65" s="19"/>
      <c r="H65" s="19"/>
      <c r="I65" s="27"/>
    </row>
    <row r="66" spans="2:9" s="60" customFormat="1" ht="12.75">
      <c r="B66" s="19"/>
      <c r="C66" s="19"/>
      <c r="D66" s="19"/>
      <c r="E66" s="19"/>
      <c r="F66" s="19"/>
      <c r="G66" s="19"/>
      <c r="H66" s="19"/>
      <c r="I66" s="19"/>
    </row>
    <row r="67" spans="1:11" s="60" customFormat="1" ht="12.75">
      <c r="A67" s="60" t="s">
        <v>114</v>
      </c>
      <c r="B67" s="74">
        <v>22</v>
      </c>
      <c r="C67" s="81">
        <v>22</v>
      </c>
      <c r="D67" s="40">
        <v>1190</v>
      </c>
      <c r="E67" s="81"/>
      <c r="F67" s="82">
        <v>22</v>
      </c>
      <c r="G67" s="20">
        <f>B67+C67+D67+F67+E67</f>
        <v>1256</v>
      </c>
      <c r="H67" s="19"/>
      <c r="I67" s="70">
        <v>1257</v>
      </c>
      <c r="J67" s="60">
        <f>B67+C67+D67+F67+E67</f>
        <v>1256</v>
      </c>
      <c r="K67" s="60">
        <f>I67-J67</f>
        <v>1</v>
      </c>
    </row>
    <row r="68" spans="1:11" s="60" customFormat="1" ht="12.75">
      <c r="A68" s="60" t="s">
        <v>115</v>
      </c>
      <c r="B68" s="74">
        <v>22</v>
      </c>
      <c r="C68" s="81">
        <v>22</v>
      </c>
      <c r="D68" s="40">
        <v>1191</v>
      </c>
      <c r="E68" s="81"/>
      <c r="F68" s="82">
        <v>22</v>
      </c>
      <c r="G68" s="20">
        <f aca="true" t="shared" si="12" ref="G68:G74">B68+C68+D68+F68+E68</f>
        <v>1257</v>
      </c>
      <c r="H68" s="19"/>
      <c r="I68" s="70">
        <v>1257</v>
      </c>
      <c r="J68" s="60">
        <f aca="true" t="shared" si="13" ref="J68:J74">B68+C68+D68+F68+E68</f>
        <v>1257</v>
      </c>
      <c r="K68" s="60">
        <f aca="true" t="shared" si="14" ref="K68:K74">I68-J68</f>
        <v>0</v>
      </c>
    </row>
    <row r="69" spans="1:11" s="60" customFormat="1" ht="12.75">
      <c r="A69" s="60" t="s">
        <v>116</v>
      </c>
      <c r="B69" s="74">
        <v>22</v>
      </c>
      <c r="C69" s="81">
        <v>22</v>
      </c>
      <c r="D69" s="40">
        <v>1191</v>
      </c>
      <c r="E69" s="81"/>
      <c r="F69" s="82">
        <v>22</v>
      </c>
      <c r="G69" s="20">
        <f t="shared" si="12"/>
        <v>1257</v>
      </c>
      <c r="H69" s="19"/>
      <c r="I69" s="70">
        <v>1257</v>
      </c>
      <c r="J69" s="60">
        <f t="shared" si="13"/>
        <v>1257</v>
      </c>
      <c r="K69" s="60">
        <f t="shared" si="14"/>
        <v>0</v>
      </c>
    </row>
    <row r="70" spans="1:11" s="60" customFormat="1" ht="12.75">
      <c r="A70" s="60" t="s">
        <v>117</v>
      </c>
      <c r="B70" s="74">
        <v>22</v>
      </c>
      <c r="C70" s="81">
        <v>22</v>
      </c>
      <c r="D70" s="40">
        <v>1190</v>
      </c>
      <c r="E70" s="81"/>
      <c r="F70" s="82">
        <v>22</v>
      </c>
      <c r="G70" s="20">
        <f t="shared" si="12"/>
        <v>1256</v>
      </c>
      <c r="H70" s="19"/>
      <c r="I70" s="70">
        <v>1257</v>
      </c>
      <c r="J70" s="60">
        <f t="shared" si="13"/>
        <v>1256</v>
      </c>
      <c r="K70" s="60">
        <f t="shared" si="14"/>
        <v>1</v>
      </c>
    </row>
    <row r="71" spans="1:11" s="60" customFormat="1" ht="12.75">
      <c r="A71" s="60" t="s">
        <v>118</v>
      </c>
      <c r="B71" s="74">
        <v>22</v>
      </c>
      <c r="C71" s="81">
        <v>22</v>
      </c>
      <c r="D71" s="40">
        <v>1191</v>
      </c>
      <c r="E71" s="81"/>
      <c r="F71" s="82">
        <v>22</v>
      </c>
      <c r="G71" s="20">
        <f t="shared" si="12"/>
        <v>1257</v>
      </c>
      <c r="H71" s="19"/>
      <c r="I71" s="70">
        <v>1257</v>
      </c>
      <c r="J71" s="60">
        <f t="shared" si="13"/>
        <v>1257</v>
      </c>
      <c r="K71" s="60">
        <f t="shared" si="14"/>
        <v>0</v>
      </c>
    </row>
    <row r="72" spans="1:11" s="60" customFormat="1" ht="12.75">
      <c r="A72" s="60" t="s">
        <v>119</v>
      </c>
      <c r="B72" s="74">
        <v>22</v>
      </c>
      <c r="C72" s="81">
        <v>22</v>
      </c>
      <c r="D72" s="40">
        <v>1159</v>
      </c>
      <c r="E72" s="81"/>
      <c r="F72" s="82">
        <v>54</v>
      </c>
      <c r="G72" s="20">
        <f t="shared" si="12"/>
        <v>1257</v>
      </c>
      <c r="H72" s="19"/>
      <c r="I72" s="70">
        <v>1257</v>
      </c>
      <c r="J72" s="60">
        <f t="shared" si="13"/>
        <v>1257</v>
      </c>
      <c r="K72" s="60">
        <f t="shared" si="14"/>
        <v>0</v>
      </c>
    </row>
    <row r="73" spans="1:11" s="60" customFormat="1" ht="12.75">
      <c r="A73" s="60" t="s">
        <v>120</v>
      </c>
      <c r="B73" s="74">
        <v>22</v>
      </c>
      <c r="C73" s="81">
        <v>22</v>
      </c>
      <c r="D73" s="40">
        <v>1191</v>
      </c>
      <c r="E73" s="81"/>
      <c r="F73" s="82">
        <v>22</v>
      </c>
      <c r="G73" s="20">
        <f t="shared" si="12"/>
        <v>1257</v>
      </c>
      <c r="H73" s="19"/>
      <c r="I73" s="70">
        <v>1257</v>
      </c>
      <c r="J73" s="60">
        <f t="shared" si="13"/>
        <v>1257</v>
      </c>
      <c r="K73" s="60">
        <f t="shared" si="14"/>
        <v>0</v>
      </c>
    </row>
    <row r="74" spans="1:11" s="60" customFormat="1" ht="12.75">
      <c r="A74" s="60" t="s">
        <v>121</v>
      </c>
      <c r="B74" s="74">
        <v>22</v>
      </c>
      <c r="C74" s="81">
        <v>22</v>
      </c>
      <c r="D74" s="40">
        <v>1191</v>
      </c>
      <c r="E74" s="81"/>
      <c r="F74" s="82">
        <v>22</v>
      </c>
      <c r="G74" s="20">
        <f t="shared" si="12"/>
        <v>1257</v>
      </c>
      <c r="H74" s="19"/>
      <c r="I74" s="70">
        <v>1257</v>
      </c>
      <c r="J74" s="60">
        <f t="shared" si="13"/>
        <v>1257</v>
      </c>
      <c r="K74" s="60">
        <f t="shared" si="14"/>
        <v>0</v>
      </c>
    </row>
    <row r="75" spans="2:9" s="60" customFormat="1" ht="12.75">
      <c r="B75" s="19"/>
      <c r="C75" s="19"/>
      <c r="D75" s="27"/>
      <c r="E75" s="27"/>
      <c r="F75" s="19"/>
      <c r="G75" s="20"/>
      <c r="H75" s="19"/>
      <c r="I75" s="79"/>
    </row>
    <row r="76" spans="1:11" s="60" customFormat="1" ht="12.75">
      <c r="A76" s="60" t="s">
        <v>110</v>
      </c>
      <c r="B76" s="74">
        <v>22</v>
      </c>
      <c r="C76" s="81">
        <v>22</v>
      </c>
      <c r="D76" s="40">
        <v>1190</v>
      </c>
      <c r="E76" s="81"/>
      <c r="F76" s="82">
        <v>22</v>
      </c>
      <c r="G76" s="20">
        <f>B76+C76+D76+F76+E76</f>
        <v>1256</v>
      </c>
      <c r="H76" s="19"/>
      <c r="I76" s="70">
        <v>1257</v>
      </c>
      <c r="J76" s="60">
        <f>B76+C76+D76+F76+E76</f>
        <v>1256</v>
      </c>
      <c r="K76" s="60">
        <f>I76-J76</f>
        <v>1</v>
      </c>
    </row>
    <row r="77" spans="1:11" s="60" customFormat="1" ht="12.75">
      <c r="A77" s="60" t="s">
        <v>160</v>
      </c>
      <c r="B77" s="74">
        <v>22</v>
      </c>
      <c r="C77" s="81">
        <v>22</v>
      </c>
      <c r="D77" s="40">
        <v>1030</v>
      </c>
      <c r="E77" s="81"/>
      <c r="F77" s="82">
        <v>185</v>
      </c>
      <c r="G77" s="20">
        <f>B77+C77+D77+F77+E77</f>
        <v>1259</v>
      </c>
      <c r="H77" s="19"/>
      <c r="I77" s="70">
        <v>1260</v>
      </c>
      <c r="J77" s="60">
        <f>B77+C77+D77+F77+E77</f>
        <v>1259</v>
      </c>
      <c r="K77" s="60">
        <f>I77-J77</f>
        <v>1</v>
      </c>
    </row>
    <row r="78" spans="1:11" s="60" customFormat="1" ht="13.5" thickBot="1">
      <c r="A78" s="60" t="s">
        <v>161</v>
      </c>
      <c r="B78" s="74">
        <v>22</v>
      </c>
      <c r="C78" s="81">
        <v>22</v>
      </c>
      <c r="D78" s="40">
        <v>1026</v>
      </c>
      <c r="E78" s="81"/>
      <c r="F78" s="82">
        <v>189</v>
      </c>
      <c r="G78" s="20">
        <f>B78+C78+D78+F78+E78</f>
        <v>1259</v>
      </c>
      <c r="H78" s="19"/>
      <c r="I78" s="70">
        <v>1260</v>
      </c>
      <c r="J78" s="60">
        <f>B78+C78+D78+F78+E78</f>
        <v>1259</v>
      </c>
      <c r="K78" s="60">
        <f>I78-J78</f>
        <v>1</v>
      </c>
    </row>
    <row r="79" spans="1:9" s="46" customFormat="1" ht="13.5" thickBot="1">
      <c r="A79" s="6" t="s">
        <v>144</v>
      </c>
      <c r="B79" s="24"/>
      <c r="C79" s="24"/>
      <c r="D79" s="24"/>
      <c r="E79" s="24"/>
      <c r="F79" s="24"/>
      <c r="G79" s="59">
        <f>MAX(G67:G78)-MIN(G67:G78)</f>
        <v>3</v>
      </c>
      <c r="H79" s="24"/>
      <c r="I79" s="24"/>
    </row>
    <row r="80" spans="2:9" s="60" customFormat="1" ht="12.75">
      <c r="B80" s="19"/>
      <c r="C80" s="19"/>
      <c r="D80" s="19"/>
      <c r="E80" s="19"/>
      <c r="F80" s="19"/>
      <c r="G80" s="19"/>
      <c r="H80" s="19"/>
      <c r="I80" s="19"/>
    </row>
    <row r="81" spans="2:9" s="60" customFormat="1" ht="12.75">
      <c r="B81" s="19"/>
      <c r="C81" s="19"/>
      <c r="D81" s="19"/>
      <c r="E81" s="19"/>
      <c r="F81" s="19"/>
      <c r="G81" s="19"/>
      <c r="H81" s="19"/>
      <c r="I81" s="19"/>
    </row>
    <row r="82" spans="1:11" s="60" customFormat="1" ht="12.75">
      <c r="A82" s="60" t="s">
        <v>122</v>
      </c>
      <c r="B82" s="74">
        <v>22</v>
      </c>
      <c r="C82" s="81">
        <v>22</v>
      </c>
      <c r="D82" s="40">
        <v>659</v>
      </c>
      <c r="E82" s="81"/>
      <c r="F82" s="82">
        <v>22</v>
      </c>
      <c r="G82" s="20">
        <f>B82+C82+D82+F82+E82</f>
        <v>725</v>
      </c>
      <c r="H82" s="19"/>
      <c r="I82" s="70">
        <v>726</v>
      </c>
      <c r="J82" s="60">
        <f aca="true" t="shared" si="15" ref="J82:J89">F82+E82+D82+B82*2</f>
        <v>725</v>
      </c>
      <c r="K82" s="60">
        <f aca="true" t="shared" si="16" ref="K82:K89">I82-J82</f>
        <v>1</v>
      </c>
    </row>
    <row r="83" spans="1:11" s="60" customFormat="1" ht="12.75">
      <c r="A83" s="60" t="s">
        <v>123</v>
      </c>
      <c r="B83" s="74">
        <v>22</v>
      </c>
      <c r="C83" s="81">
        <v>22</v>
      </c>
      <c r="D83" s="40">
        <v>660</v>
      </c>
      <c r="E83" s="81"/>
      <c r="F83" s="82">
        <v>22</v>
      </c>
      <c r="G83" s="20">
        <f aca="true" t="shared" si="17" ref="G83:G89">B83+C83+D83+F83+E83</f>
        <v>726</v>
      </c>
      <c r="H83" s="19"/>
      <c r="I83" s="70">
        <v>727</v>
      </c>
      <c r="J83" s="60">
        <f t="shared" si="15"/>
        <v>726</v>
      </c>
      <c r="K83" s="60">
        <f t="shared" si="16"/>
        <v>1</v>
      </c>
    </row>
    <row r="84" spans="1:11" s="60" customFormat="1" ht="12.75">
      <c r="A84" s="60" t="s">
        <v>124</v>
      </c>
      <c r="B84" s="74">
        <v>22</v>
      </c>
      <c r="C84" s="81">
        <v>22</v>
      </c>
      <c r="D84" s="40">
        <v>659</v>
      </c>
      <c r="E84" s="81"/>
      <c r="F84" s="82">
        <v>22</v>
      </c>
      <c r="G84" s="20">
        <f t="shared" si="17"/>
        <v>725</v>
      </c>
      <c r="H84" s="19"/>
      <c r="I84" s="70">
        <v>726</v>
      </c>
      <c r="J84" s="60">
        <f t="shared" si="15"/>
        <v>725</v>
      </c>
      <c r="K84" s="60">
        <f t="shared" si="16"/>
        <v>1</v>
      </c>
    </row>
    <row r="85" spans="1:11" s="60" customFormat="1" ht="12.75">
      <c r="A85" s="60" t="s">
        <v>125</v>
      </c>
      <c r="B85" s="74">
        <v>22</v>
      </c>
      <c r="C85" s="81">
        <v>22</v>
      </c>
      <c r="D85" s="40">
        <v>659</v>
      </c>
      <c r="E85" s="81"/>
      <c r="F85" s="82">
        <v>22</v>
      </c>
      <c r="G85" s="20">
        <f t="shared" si="17"/>
        <v>725</v>
      </c>
      <c r="H85" s="19"/>
      <c r="I85" s="70">
        <v>726</v>
      </c>
      <c r="J85" s="60">
        <f t="shared" si="15"/>
        <v>725</v>
      </c>
      <c r="K85" s="60">
        <f t="shared" si="16"/>
        <v>1</v>
      </c>
    </row>
    <row r="86" spans="1:11" s="60" customFormat="1" ht="12.75">
      <c r="A86" s="60" t="s">
        <v>126</v>
      </c>
      <c r="B86" s="74">
        <v>22</v>
      </c>
      <c r="C86" s="81">
        <v>22</v>
      </c>
      <c r="D86" s="40">
        <v>659</v>
      </c>
      <c r="E86" s="81"/>
      <c r="F86" s="82">
        <v>22</v>
      </c>
      <c r="G86" s="20">
        <f t="shared" si="17"/>
        <v>725</v>
      </c>
      <c r="H86" s="19"/>
      <c r="I86" s="70">
        <v>726</v>
      </c>
      <c r="J86" s="60">
        <f t="shared" si="15"/>
        <v>725</v>
      </c>
      <c r="K86" s="60">
        <f t="shared" si="16"/>
        <v>1</v>
      </c>
    </row>
    <row r="87" spans="1:11" s="60" customFormat="1" ht="12.75">
      <c r="A87" s="60" t="s">
        <v>127</v>
      </c>
      <c r="B87" s="74">
        <v>22</v>
      </c>
      <c r="C87" s="81">
        <v>22</v>
      </c>
      <c r="D87" s="40">
        <v>659</v>
      </c>
      <c r="E87" s="81"/>
      <c r="F87" s="82">
        <v>22</v>
      </c>
      <c r="G87" s="20">
        <f t="shared" si="17"/>
        <v>725</v>
      </c>
      <c r="H87" s="19"/>
      <c r="I87" s="70">
        <v>725</v>
      </c>
      <c r="J87" s="60">
        <f t="shared" si="15"/>
        <v>725</v>
      </c>
      <c r="K87" s="60">
        <f t="shared" si="16"/>
        <v>0</v>
      </c>
    </row>
    <row r="88" spans="1:11" s="60" customFormat="1" ht="12.75">
      <c r="A88" s="60" t="s">
        <v>128</v>
      </c>
      <c r="B88" s="74">
        <v>22</v>
      </c>
      <c r="C88" s="81">
        <v>22</v>
      </c>
      <c r="D88" s="40">
        <v>660</v>
      </c>
      <c r="E88" s="81"/>
      <c r="F88" s="82">
        <v>22</v>
      </c>
      <c r="G88" s="20">
        <f t="shared" si="17"/>
        <v>726</v>
      </c>
      <c r="H88" s="19"/>
      <c r="I88" s="70">
        <v>727</v>
      </c>
      <c r="J88" s="60">
        <f t="shared" si="15"/>
        <v>726</v>
      </c>
      <c r="K88" s="60">
        <f t="shared" si="16"/>
        <v>1</v>
      </c>
    </row>
    <row r="89" spans="1:11" s="60" customFormat="1" ht="12.75">
      <c r="A89" s="60" t="s">
        <v>129</v>
      </c>
      <c r="B89" s="74">
        <v>22</v>
      </c>
      <c r="C89" s="81">
        <v>22</v>
      </c>
      <c r="D89" s="40">
        <v>659</v>
      </c>
      <c r="E89" s="81"/>
      <c r="F89" s="82">
        <v>22</v>
      </c>
      <c r="G89" s="20">
        <f t="shared" si="17"/>
        <v>725</v>
      </c>
      <c r="H89" s="19"/>
      <c r="I89" s="70">
        <v>726</v>
      </c>
      <c r="J89" s="60">
        <f t="shared" si="15"/>
        <v>725</v>
      </c>
      <c r="K89" s="60">
        <f t="shared" si="16"/>
        <v>1</v>
      </c>
    </row>
    <row r="90" spans="2:9" s="60" customFormat="1" ht="12.75">
      <c r="B90" s="19"/>
      <c r="C90" s="19"/>
      <c r="D90" s="27"/>
      <c r="E90" s="27"/>
      <c r="F90" s="19"/>
      <c r="G90" s="20"/>
      <c r="H90" s="19"/>
      <c r="I90" s="79"/>
    </row>
    <row r="91" spans="1:11" s="60" customFormat="1" ht="12.75">
      <c r="A91" s="60" t="s">
        <v>111</v>
      </c>
      <c r="B91" s="74">
        <v>22</v>
      </c>
      <c r="C91" s="81">
        <v>22</v>
      </c>
      <c r="D91" s="40">
        <v>659</v>
      </c>
      <c r="E91" s="81"/>
      <c r="F91" s="82">
        <v>22</v>
      </c>
      <c r="G91" s="20">
        <f>B91+C91+D91+F91+E91</f>
        <v>725</v>
      </c>
      <c r="H91" s="19"/>
      <c r="I91" s="70">
        <v>726</v>
      </c>
      <c r="J91" s="60">
        <f>B91+C91+D91+F91+E91</f>
        <v>725</v>
      </c>
      <c r="K91" s="60">
        <f>I91-J91</f>
        <v>1</v>
      </c>
    </row>
    <row r="92" spans="1:11" s="60" customFormat="1" ht="12.75">
      <c r="A92" s="60" t="s">
        <v>152</v>
      </c>
      <c r="B92" s="74">
        <v>22</v>
      </c>
      <c r="C92" s="81">
        <v>22</v>
      </c>
      <c r="D92" s="40">
        <v>511</v>
      </c>
      <c r="E92" s="81"/>
      <c r="F92" s="82">
        <v>173</v>
      </c>
      <c r="G92" s="20">
        <f>B92+C92+D92+F92+E92</f>
        <v>728</v>
      </c>
      <c r="H92" s="19"/>
      <c r="I92" s="70">
        <v>728</v>
      </c>
      <c r="J92" s="60">
        <f>B92+C92+D92+F92+E92</f>
        <v>728</v>
      </c>
      <c r="K92" s="60">
        <f>I92-J92</f>
        <v>0</v>
      </c>
    </row>
    <row r="93" spans="1:11" s="60" customFormat="1" ht="13.5" thickBot="1">
      <c r="A93" s="60" t="s">
        <v>153</v>
      </c>
      <c r="B93" s="74">
        <v>22</v>
      </c>
      <c r="C93" s="81">
        <v>22</v>
      </c>
      <c r="D93" s="40">
        <v>515</v>
      </c>
      <c r="E93" s="81"/>
      <c r="F93" s="82">
        <v>169</v>
      </c>
      <c r="G93" s="20">
        <f>B93+C93+D93+F93+E93</f>
        <v>728</v>
      </c>
      <c r="H93" s="19"/>
      <c r="I93" s="70">
        <v>728</v>
      </c>
      <c r="J93" s="60">
        <f>B93+C93+D93+F93+E93</f>
        <v>728</v>
      </c>
      <c r="K93" s="60">
        <f>I93-J93</f>
        <v>0</v>
      </c>
    </row>
    <row r="94" spans="1:9" s="46" customFormat="1" ht="13.5" thickBot="1">
      <c r="A94" s="6" t="s">
        <v>144</v>
      </c>
      <c r="B94" s="24"/>
      <c r="C94" s="24"/>
      <c r="D94" s="24"/>
      <c r="E94" s="24"/>
      <c r="F94" s="24"/>
      <c r="G94" s="59">
        <f>MAX(G82:G93)-MIN(G82:G93)</f>
        <v>3</v>
      </c>
      <c r="H94" s="24"/>
      <c r="I94" s="24"/>
    </row>
    <row r="95" spans="2:9" s="60" customFormat="1" ht="12.75">
      <c r="B95" s="19"/>
      <c r="C95" s="19"/>
      <c r="D95" s="19"/>
      <c r="E95" s="19"/>
      <c r="F95" s="19"/>
      <c r="G95" s="19"/>
      <c r="H95" s="19"/>
      <c r="I95" s="19"/>
    </row>
    <row r="96" spans="2:9" s="60" customFormat="1" ht="12.75">
      <c r="B96" s="19"/>
      <c r="C96" s="19"/>
      <c r="D96" s="19"/>
      <c r="E96" s="19"/>
      <c r="F96" s="19"/>
      <c r="G96" s="19"/>
      <c r="H96" s="19"/>
      <c r="I96" s="19"/>
    </row>
    <row r="97" spans="1:11" s="60" customFormat="1" ht="12.75">
      <c r="A97" s="60" t="s">
        <v>130</v>
      </c>
      <c r="B97" s="74">
        <v>22</v>
      </c>
      <c r="C97" s="81">
        <v>22</v>
      </c>
      <c r="D97" s="40">
        <v>591</v>
      </c>
      <c r="E97" s="81">
        <v>17</v>
      </c>
      <c r="F97" s="82">
        <v>22</v>
      </c>
      <c r="G97" s="20">
        <f>B97+C97+D97+F97+E97</f>
        <v>674</v>
      </c>
      <c r="H97" s="19"/>
      <c r="I97" s="70">
        <v>674</v>
      </c>
      <c r="J97" s="60">
        <f aca="true" t="shared" si="18" ref="J97:J104">F97+E97+D97+B97*2</f>
        <v>674</v>
      </c>
      <c r="K97" s="60">
        <f aca="true" t="shared" si="19" ref="K97:K103">I97-J97</f>
        <v>0</v>
      </c>
    </row>
    <row r="98" spans="1:11" s="60" customFormat="1" ht="12.75">
      <c r="A98" s="60" t="s">
        <v>131</v>
      </c>
      <c r="B98" s="74">
        <v>22</v>
      </c>
      <c r="C98" s="81">
        <v>22</v>
      </c>
      <c r="D98" s="40">
        <v>591</v>
      </c>
      <c r="E98" s="81">
        <v>17</v>
      </c>
      <c r="F98" s="82">
        <v>22</v>
      </c>
      <c r="G98" s="20">
        <f aca="true" t="shared" si="20" ref="G98:G104">B98+C98+D98+F98+E98</f>
        <v>674</v>
      </c>
      <c r="H98" s="19"/>
      <c r="I98" s="70">
        <v>674</v>
      </c>
      <c r="J98" s="60">
        <f t="shared" si="18"/>
        <v>674</v>
      </c>
      <c r="K98" s="60">
        <f t="shared" si="19"/>
        <v>0</v>
      </c>
    </row>
    <row r="99" spans="1:11" s="60" customFormat="1" ht="12.75">
      <c r="A99" s="60" t="s">
        <v>132</v>
      </c>
      <c r="B99" s="74">
        <v>22</v>
      </c>
      <c r="C99" s="81">
        <v>22</v>
      </c>
      <c r="D99" s="40">
        <v>592</v>
      </c>
      <c r="E99" s="81">
        <v>17</v>
      </c>
      <c r="F99" s="82">
        <v>22</v>
      </c>
      <c r="G99" s="20">
        <f t="shared" si="20"/>
        <v>675</v>
      </c>
      <c r="H99" s="19"/>
      <c r="I99" s="70">
        <v>675</v>
      </c>
      <c r="J99" s="60">
        <f t="shared" si="18"/>
        <v>675</v>
      </c>
      <c r="K99" s="60">
        <f t="shared" si="19"/>
        <v>0</v>
      </c>
    </row>
    <row r="100" spans="1:11" s="60" customFormat="1" ht="12.75">
      <c r="A100" s="60" t="s">
        <v>133</v>
      </c>
      <c r="B100" s="74">
        <v>22</v>
      </c>
      <c r="C100" s="81">
        <v>22</v>
      </c>
      <c r="D100" s="40">
        <v>592</v>
      </c>
      <c r="E100" s="81">
        <v>17</v>
      </c>
      <c r="F100" s="82">
        <v>22</v>
      </c>
      <c r="G100" s="20">
        <f t="shared" si="20"/>
        <v>675</v>
      </c>
      <c r="H100" s="19"/>
      <c r="I100" s="70">
        <v>676</v>
      </c>
      <c r="J100" s="60">
        <f t="shared" si="18"/>
        <v>675</v>
      </c>
      <c r="K100" s="60">
        <f t="shared" si="19"/>
        <v>1</v>
      </c>
    </row>
    <row r="101" spans="1:11" s="60" customFormat="1" ht="12.75">
      <c r="A101" s="60" t="s">
        <v>168</v>
      </c>
      <c r="B101" s="74">
        <v>22</v>
      </c>
      <c r="C101" s="81">
        <v>22</v>
      </c>
      <c r="D101" s="40">
        <v>592</v>
      </c>
      <c r="E101" s="81">
        <v>17</v>
      </c>
      <c r="F101" s="82">
        <v>22</v>
      </c>
      <c r="G101" s="20">
        <f t="shared" si="20"/>
        <v>675</v>
      </c>
      <c r="H101" s="19"/>
      <c r="I101" s="70">
        <v>676</v>
      </c>
      <c r="J101" s="60">
        <f t="shared" si="18"/>
        <v>675</v>
      </c>
      <c r="K101" s="60">
        <f t="shared" si="19"/>
        <v>1</v>
      </c>
    </row>
    <row r="102" spans="1:11" s="60" customFormat="1" ht="12.75">
      <c r="A102" s="60" t="s">
        <v>134</v>
      </c>
      <c r="B102" s="74">
        <v>22</v>
      </c>
      <c r="C102" s="81">
        <v>22</v>
      </c>
      <c r="D102" s="40">
        <v>592</v>
      </c>
      <c r="E102" s="81">
        <v>17</v>
      </c>
      <c r="F102" s="82">
        <v>22</v>
      </c>
      <c r="G102" s="20">
        <f t="shared" si="20"/>
        <v>675</v>
      </c>
      <c r="H102" s="19"/>
      <c r="I102" s="70">
        <v>676</v>
      </c>
      <c r="J102" s="60">
        <f t="shared" si="18"/>
        <v>675</v>
      </c>
      <c r="K102" s="60">
        <f t="shared" si="19"/>
        <v>1</v>
      </c>
    </row>
    <row r="103" spans="1:11" s="60" customFormat="1" ht="12.75">
      <c r="A103" s="60" t="s">
        <v>135</v>
      </c>
      <c r="B103" s="74">
        <v>22</v>
      </c>
      <c r="C103" s="81">
        <v>22</v>
      </c>
      <c r="D103" s="40">
        <v>591</v>
      </c>
      <c r="E103" s="81">
        <v>17</v>
      </c>
      <c r="F103" s="82">
        <v>22</v>
      </c>
      <c r="G103" s="20">
        <f t="shared" si="20"/>
        <v>674</v>
      </c>
      <c r="H103" s="19"/>
      <c r="I103" s="70">
        <v>675</v>
      </c>
      <c r="J103" s="60">
        <f t="shared" si="18"/>
        <v>674</v>
      </c>
      <c r="K103" s="60">
        <f t="shared" si="19"/>
        <v>1</v>
      </c>
    </row>
    <row r="104" spans="1:11" s="60" customFormat="1" ht="12.75">
      <c r="A104" s="60" t="s">
        <v>136</v>
      </c>
      <c r="B104" s="74">
        <v>22</v>
      </c>
      <c r="C104" s="81">
        <v>22</v>
      </c>
      <c r="D104" s="40">
        <v>591</v>
      </c>
      <c r="E104" s="81">
        <v>17</v>
      </c>
      <c r="F104" s="82">
        <v>22</v>
      </c>
      <c r="G104" s="20">
        <f t="shared" si="20"/>
        <v>674</v>
      </c>
      <c r="H104" s="19"/>
      <c r="I104" s="70">
        <v>674</v>
      </c>
      <c r="J104" s="60">
        <f t="shared" si="18"/>
        <v>674</v>
      </c>
      <c r="K104" s="60">
        <f>I104-J104</f>
        <v>0</v>
      </c>
    </row>
    <row r="105" spans="2:9" s="60" customFormat="1" ht="12.75">
      <c r="B105" s="19"/>
      <c r="C105" s="19"/>
      <c r="D105" s="27"/>
      <c r="E105" s="27"/>
      <c r="F105" s="19"/>
      <c r="G105" s="20"/>
      <c r="H105" s="19"/>
      <c r="I105" s="79"/>
    </row>
    <row r="106" spans="1:11" s="60" customFormat="1" ht="12.75">
      <c r="A106" s="60" t="s">
        <v>112</v>
      </c>
      <c r="B106" s="74">
        <v>22</v>
      </c>
      <c r="C106" s="81">
        <v>22</v>
      </c>
      <c r="D106" s="40">
        <v>592</v>
      </c>
      <c r="E106" s="81">
        <v>17</v>
      </c>
      <c r="F106" s="82">
        <v>22</v>
      </c>
      <c r="G106" s="20">
        <f>B106+C106+D106+F106+E106</f>
        <v>675</v>
      </c>
      <c r="H106" s="19"/>
      <c r="I106" s="70">
        <v>675</v>
      </c>
      <c r="J106" s="60">
        <f>B106+C106+D106+F106+E106</f>
        <v>675</v>
      </c>
      <c r="K106" s="60">
        <f>I106-J106</f>
        <v>0</v>
      </c>
    </row>
    <row r="107" spans="1:11" s="60" customFormat="1" ht="12.75">
      <c r="A107" s="60" t="s">
        <v>155</v>
      </c>
      <c r="B107" s="74">
        <v>22</v>
      </c>
      <c r="C107" s="81">
        <v>22</v>
      </c>
      <c r="D107" s="40">
        <v>375</v>
      </c>
      <c r="E107" s="81">
        <v>17</v>
      </c>
      <c r="F107" s="82">
        <v>240</v>
      </c>
      <c r="G107" s="20">
        <f>B107+C107+D107+F107+E107</f>
        <v>676</v>
      </c>
      <c r="H107" s="19"/>
      <c r="I107" s="70">
        <v>677</v>
      </c>
      <c r="J107" s="60">
        <f>B107+C107+D107+F107+E107</f>
        <v>676</v>
      </c>
      <c r="K107" s="60">
        <f>I107-J107</f>
        <v>1</v>
      </c>
    </row>
    <row r="108" spans="1:11" s="60" customFormat="1" ht="13.5" thickBot="1">
      <c r="A108" s="60" t="s">
        <v>154</v>
      </c>
      <c r="B108" s="74">
        <v>22</v>
      </c>
      <c r="C108" s="81">
        <v>22</v>
      </c>
      <c r="D108" s="40">
        <v>374</v>
      </c>
      <c r="E108" s="81">
        <v>17</v>
      </c>
      <c r="F108" s="82">
        <v>242</v>
      </c>
      <c r="G108" s="20">
        <f>B108+C108+D108+F108+E108</f>
        <v>677</v>
      </c>
      <c r="H108" s="19"/>
      <c r="I108" s="70">
        <v>678</v>
      </c>
      <c r="J108" s="60">
        <f>B108+C108+D108+F108+E108</f>
        <v>677</v>
      </c>
      <c r="K108" s="60">
        <f>I108-J108</f>
        <v>1</v>
      </c>
    </row>
    <row r="109" spans="1:9" s="46" customFormat="1" ht="13.5" thickBot="1">
      <c r="A109" s="6" t="s">
        <v>144</v>
      </c>
      <c r="B109" s="24"/>
      <c r="C109" s="24"/>
      <c r="D109" s="24"/>
      <c r="E109" s="24"/>
      <c r="F109" s="24"/>
      <c r="G109" s="59">
        <f>MAX(G97:G108)-MIN(G97:G108)</f>
        <v>3</v>
      </c>
      <c r="H109" s="24"/>
      <c r="I109" s="24"/>
    </row>
    <row r="110" spans="2:9" s="60" customFormat="1" ht="12.75">
      <c r="B110" s="19"/>
      <c r="C110" s="19"/>
      <c r="D110" s="19"/>
      <c r="E110" s="19"/>
      <c r="F110" s="19"/>
      <c r="G110" s="19"/>
      <c r="H110" s="19"/>
      <c r="I110" s="19"/>
    </row>
    <row r="111" spans="2:9" s="60" customFormat="1" ht="12.75">
      <c r="B111" s="19"/>
      <c r="C111" s="19"/>
      <c r="D111" s="19"/>
      <c r="E111" s="19"/>
      <c r="F111" s="19"/>
      <c r="G111" s="19"/>
      <c r="H111" s="19"/>
      <c r="I111" s="19"/>
    </row>
    <row r="112" spans="1:11" s="60" customFormat="1" ht="12.75">
      <c r="A112" s="60" t="s">
        <v>137</v>
      </c>
      <c r="B112" s="74">
        <v>22</v>
      </c>
      <c r="C112" s="81">
        <v>22</v>
      </c>
      <c r="D112" s="40">
        <v>901</v>
      </c>
      <c r="E112" s="81">
        <v>17</v>
      </c>
      <c r="F112" s="82">
        <v>22</v>
      </c>
      <c r="G112" s="20">
        <f>B112+C112+D112+F112+E112</f>
        <v>984</v>
      </c>
      <c r="H112" s="19"/>
      <c r="I112" s="70">
        <v>984</v>
      </c>
      <c r="J112" s="60">
        <f>F112+E112+D112+B112*2</f>
        <v>984</v>
      </c>
      <c r="K112" s="60">
        <f aca="true" t="shared" si="21" ref="K112:K119">I112-J112</f>
        <v>0</v>
      </c>
    </row>
    <row r="113" spans="1:11" s="60" customFormat="1" ht="12.75">
      <c r="A113" s="60" t="s">
        <v>193</v>
      </c>
      <c r="B113" s="74">
        <v>22</v>
      </c>
      <c r="C113" s="81">
        <v>22</v>
      </c>
      <c r="D113" s="40">
        <v>900</v>
      </c>
      <c r="E113" s="81">
        <v>17</v>
      </c>
      <c r="F113" s="82">
        <v>22</v>
      </c>
      <c r="G113" s="20">
        <f aca="true" t="shared" si="22" ref="G113:G119">B113+C113+D113+F113+E113</f>
        <v>983</v>
      </c>
      <c r="H113" s="19"/>
      <c r="I113" s="70">
        <v>984</v>
      </c>
      <c r="J113" s="60">
        <f aca="true" t="shared" si="23" ref="J113:J119">F113+E113+D113+B113*2</f>
        <v>983</v>
      </c>
      <c r="K113" s="60">
        <f t="shared" si="21"/>
        <v>1</v>
      </c>
    </row>
    <row r="114" spans="1:11" s="60" customFormat="1" ht="12.75">
      <c r="A114" s="60" t="s">
        <v>138</v>
      </c>
      <c r="B114" s="74">
        <v>22</v>
      </c>
      <c r="C114" s="81">
        <v>22</v>
      </c>
      <c r="D114" s="40">
        <v>901</v>
      </c>
      <c r="E114" s="81">
        <v>17</v>
      </c>
      <c r="F114" s="82">
        <v>22</v>
      </c>
      <c r="G114" s="20">
        <f t="shared" si="22"/>
        <v>984</v>
      </c>
      <c r="H114" s="19"/>
      <c r="I114" s="70">
        <v>984</v>
      </c>
      <c r="J114" s="60">
        <f t="shared" si="23"/>
        <v>984</v>
      </c>
      <c r="K114" s="60">
        <f t="shared" si="21"/>
        <v>0</v>
      </c>
    </row>
    <row r="115" spans="1:11" s="60" customFormat="1" ht="12.75">
      <c r="A115" s="60" t="s">
        <v>139</v>
      </c>
      <c r="B115" s="74">
        <v>22</v>
      </c>
      <c r="C115" s="81">
        <v>22</v>
      </c>
      <c r="D115" s="40">
        <v>901</v>
      </c>
      <c r="E115" s="81">
        <v>17</v>
      </c>
      <c r="F115" s="82">
        <v>22</v>
      </c>
      <c r="G115" s="20">
        <f t="shared" si="22"/>
        <v>984</v>
      </c>
      <c r="H115" s="19"/>
      <c r="I115" s="70">
        <v>984</v>
      </c>
      <c r="J115" s="60">
        <f t="shared" si="23"/>
        <v>984</v>
      </c>
      <c r="K115" s="60">
        <f t="shared" si="21"/>
        <v>0</v>
      </c>
    </row>
    <row r="116" spans="1:11" s="60" customFormat="1" ht="12.75">
      <c r="A116" s="60" t="s">
        <v>140</v>
      </c>
      <c r="B116" s="74">
        <v>22</v>
      </c>
      <c r="C116" s="81">
        <v>22</v>
      </c>
      <c r="D116" s="40">
        <v>901</v>
      </c>
      <c r="E116" s="81">
        <v>17</v>
      </c>
      <c r="F116" s="82">
        <v>22</v>
      </c>
      <c r="G116" s="20">
        <f t="shared" si="22"/>
        <v>984</v>
      </c>
      <c r="H116" s="19"/>
      <c r="I116" s="70">
        <v>984</v>
      </c>
      <c r="J116" s="60">
        <f t="shared" si="23"/>
        <v>984</v>
      </c>
      <c r="K116" s="60">
        <f t="shared" si="21"/>
        <v>0</v>
      </c>
    </row>
    <row r="117" spans="1:11" s="60" customFormat="1" ht="12.75">
      <c r="A117" s="60" t="s">
        <v>141</v>
      </c>
      <c r="B117" s="74">
        <v>22</v>
      </c>
      <c r="C117" s="81">
        <v>22</v>
      </c>
      <c r="D117" s="40">
        <v>900</v>
      </c>
      <c r="E117" s="81">
        <v>17</v>
      </c>
      <c r="F117" s="82">
        <v>22</v>
      </c>
      <c r="G117" s="20">
        <f t="shared" si="22"/>
        <v>983</v>
      </c>
      <c r="H117" s="19"/>
      <c r="I117" s="70">
        <v>983</v>
      </c>
      <c r="J117" s="60">
        <f t="shared" si="23"/>
        <v>983</v>
      </c>
      <c r="K117" s="60">
        <f t="shared" si="21"/>
        <v>0</v>
      </c>
    </row>
    <row r="118" spans="1:11" s="60" customFormat="1" ht="12.75">
      <c r="A118" s="60" t="s">
        <v>142</v>
      </c>
      <c r="B118" s="74">
        <v>22</v>
      </c>
      <c r="C118" s="81">
        <v>22</v>
      </c>
      <c r="D118" s="40">
        <v>901</v>
      </c>
      <c r="E118" s="81">
        <v>17</v>
      </c>
      <c r="F118" s="82">
        <v>22</v>
      </c>
      <c r="G118" s="20">
        <f t="shared" si="22"/>
        <v>984</v>
      </c>
      <c r="H118" s="19"/>
      <c r="I118" s="70">
        <v>984</v>
      </c>
      <c r="J118" s="60">
        <f t="shared" si="23"/>
        <v>984</v>
      </c>
      <c r="K118" s="60">
        <f t="shared" si="21"/>
        <v>0</v>
      </c>
    </row>
    <row r="119" spans="1:11" s="60" customFormat="1" ht="12.75">
      <c r="A119" s="60" t="s">
        <v>143</v>
      </c>
      <c r="B119" s="74">
        <v>22</v>
      </c>
      <c r="C119" s="81">
        <v>22</v>
      </c>
      <c r="D119" s="40">
        <v>900</v>
      </c>
      <c r="E119" s="81">
        <v>17</v>
      </c>
      <c r="F119" s="82">
        <v>22</v>
      </c>
      <c r="G119" s="20">
        <f t="shared" si="22"/>
        <v>983</v>
      </c>
      <c r="H119" s="19"/>
      <c r="I119" s="70">
        <v>984</v>
      </c>
      <c r="J119" s="60">
        <f t="shared" si="23"/>
        <v>983</v>
      </c>
      <c r="K119" s="60">
        <f t="shared" si="21"/>
        <v>1</v>
      </c>
    </row>
    <row r="120" spans="2:9" s="60" customFormat="1" ht="12.75">
      <c r="B120" s="19"/>
      <c r="C120" s="19"/>
      <c r="D120" s="27"/>
      <c r="E120" s="27"/>
      <c r="F120" s="19"/>
      <c r="G120" s="20"/>
      <c r="H120" s="19"/>
      <c r="I120" s="79"/>
    </row>
    <row r="121" spans="1:11" s="60" customFormat="1" ht="12.75">
      <c r="A121" s="60" t="s">
        <v>113</v>
      </c>
      <c r="B121" s="74">
        <v>22</v>
      </c>
      <c r="C121" s="81">
        <v>22</v>
      </c>
      <c r="D121" s="40">
        <v>901</v>
      </c>
      <c r="E121" s="81">
        <v>17</v>
      </c>
      <c r="F121" s="82">
        <v>22</v>
      </c>
      <c r="G121" s="20">
        <f>B121+C121+D121+F121+E121</f>
        <v>984</v>
      </c>
      <c r="H121" s="19"/>
      <c r="I121" s="70">
        <v>984</v>
      </c>
      <c r="J121" s="60">
        <f>B121+C121+D121+F121+E121</f>
        <v>984</v>
      </c>
      <c r="K121" s="60">
        <f>I121-J121</f>
        <v>0</v>
      </c>
    </row>
    <row r="122" spans="1:11" s="60" customFormat="1" ht="12.75">
      <c r="A122" s="60" t="s">
        <v>158</v>
      </c>
      <c r="B122" s="74">
        <v>22</v>
      </c>
      <c r="C122" s="81">
        <v>22</v>
      </c>
      <c r="D122" s="40">
        <v>698</v>
      </c>
      <c r="E122" s="81">
        <v>17</v>
      </c>
      <c r="F122" s="82">
        <v>225</v>
      </c>
      <c r="G122" s="20">
        <f>B122+C122+D122+F122+E122</f>
        <v>984</v>
      </c>
      <c r="H122" s="19"/>
      <c r="I122" s="70">
        <v>985</v>
      </c>
      <c r="J122" s="60">
        <f>B122+C122+D122+F122+E122</f>
        <v>984</v>
      </c>
      <c r="K122" s="60">
        <f>I122-J122</f>
        <v>1</v>
      </c>
    </row>
    <row r="123" spans="1:11" s="60" customFormat="1" ht="13.5" thickBot="1">
      <c r="A123" s="60" t="s">
        <v>159</v>
      </c>
      <c r="B123" s="74">
        <v>22</v>
      </c>
      <c r="C123" s="81">
        <v>22</v>
      </c>
      <c r="D123" s="40">
        <v>697</v>
      </c>
      <c r="E123" s="81">
        <v>17</v>
      </c>
      <c r="F123" s="82">
        <v>226</v>
      </c>
      <c r="G123" s="20">
        <f>B123+C123+D123+F123+E123</f>
        <v>984</v>
      </c>
      <c r="H123" s="19"/>
      <c r="I123" s="70">
        <v>985</v>
      </c>
      <c r="J123" s="60">
        <f>B123+C123+D123+F123+E123</f>
        <v>984</v>
      </c>
      <c r="K123" s="60">
        <f>I123-J123</f>
        <v>1</v>
      </c>
    </row>
    <row r="124" spans="1:9" s="46" customFormat="1" ht="13.5" thickBot="1">
      <c r="A124" s="6" t="s">
        <v>144</v>
      </c>
      <c r="B124" s="24"/>
      <c r="C124" s="24"/>
      <c r="D124" s="24"/>
      <c r="E124" s="24"/>
      <c r="F124" s="24"/>
      <c r="G124" s="59">
        <f>MAX(G112:G123)-MIN(G112:G123)</f>
        <v>1</v>
      </c>
      <c r="H124" s="24"/>
      <c r="I124" s="24"/>
    </row>
    <row r="125" spans="2:9" s="60" customFormat="1" ht="12.75">
      <c r="B125" s="7"/>
      <c r="C125" s="7"/>
      <c r="D125" s="7"/>
      <c r="E125" s="7"/>
      <c r="F125" s="7"/>
      <c r="G125" s="7"/>
      <c r="H125" s="7"/>
      <c r="I125"/>
    </row>
    <row r="126" spans="2:9" s="60" customFormat="1" ht="13.5" thickBot="1">
      <c r="B126" s="7"/>
      <c r="C126" s="54"/>
      <c r="D126" s="54"/>
      <c r="E126" s="7"/>
      <c r="F126" s="35" t="s">
        <v>83</v>
      </c>
      <c r="G126" s="7"/>
      <c r="H126" s="7"/>
      <c r="I126"/>
    </row>
    <row r="127" spans="3:8" ht="12.75">
      <c r="C127" s="54"/>
      <c r="D127" s="54"/>
      <c r="E127" s="45"/>
      <c r="F127" s="36"/>
      <c r="G127" s="37"/>
      <c r="H127"/>
    </row>
    <row r="128" spans="3:8" ht="12.75">
      <c r="C128" s="53" t="s">
        <v>71</v>
      </c>
      <c r="D128" s="53"/>
      <c r="E128" s="38"/>
      <c r="F128" s="19"/>
      <c r="G128" s="39"/>
      <c r="H128"/>
    </row>
    <row r="129" spans="3:8" ht="12.75">
      <c r="C129" s="54" t="s">
        <v>95</v>
      </c>
      <c r="D129" s="54"/>
      <c r="E129" s="38"/>
      <c r="F129" s="27"/>
      <c r="G129" s="39"/>
      <c r="H129"/>
    </row>
    <row r="130" spans="3:8" ht="12.75">
      <c r="C130" s="53" t="s">
        <v>72</v>
      </c>
      <c r="D130" s="53"/>
      <c r="E130" s="38"/>
      <c r="F130" s="19"/>
      <c r="G130" s="39"/>
      <c r="H130"/>
    </row>
    <row r="131" spans="3:9" ht="12.75">
      <c r="C131" s="54" t="s">
        <v>95</v>
      </c>
      <c r="D131" s="54"/>
      <c r="E131" s="96" t="s">
        <v>108</v>
      </c>
      <c r="F131" s="40" t="s">
        <v>19</v>
      </c>
      <c r="G131" s="41" t="s">
        <v>20</v>
      </c>
      <c r="I131" s="97" t="s">
        <v>70</v>
      </c>
    </row>
    <row r="132" spans="3:8" ht="12.75">
      <c r="C132" s="53" t="s">
        <v>73</v>
      </c>
      <c r="D132" s="53"/>
      <c r="E132" s="38"/>
      <c r="F132" s="19"/>
      <c r="G132" s="39"/>
      <c r="H132"/>
    </row>
    <row r="133" spans="3:8" ht="12.75">
      <c r="C133" s="54" t="s">
        <v>95</v>
      </c>
      <c r="D133" s="54"/>
      <c r="E133" s="44"/>
      <c r="F133" s="27"/>
      <c r="G133" s="39"/>
      <c r="H133"/>
    </row>
    <row r="134" spans="3:8" ht="12.75">
      <c r="C134" s="53" t="s">
        <v>74</v>
      </c>
      <c r="D134" s="53"/>
      <c r="E134" s="38"/>
      <c r="F134" s="19"/>
      <c r="G134" s="39"/>
      <c r="H134"/>
    </row>
    <row r="135" spans="3:8" ht="13.5" thickBot="1">
      <c r="C135" s="54"/>
      <c r="D135" s="54"/>
      <c r="E135" s="42"/>
      <c r="F135" s="24"/>
      <c r="G135" s="43"/>
      <c r="H135"/>
    </row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</sheetData>
  <sheetProtection/>
  <conditionalFormatting sqref="K7:K14 K16:K18 K22:K29 K31:K33 K37:K44 K46:K48 K52:K59 K61:K63 K67:K74 K76:K78 K82:K89 K91:K93 K97:K104 K106:K108 K112:K119 K121:K123">
    <cfRule type="cellIs" priority="6" dxfId="13" operator="between" stopIfTrue="1">
      <formula>-3</formula>
      <formula>3</formula>
    </cfRule>
  </conditionalFormatting>
  <conditionalFormatting sqref="G19 G34 G49 G64 G79 G94 G109">
    <cfRule type="cellIs" priority="5" dxfId="15" operator="lessThan" stopIfTrue="1">
      <formula>25</formula>
    </cfRule>
  </conditionalFormatting>
  <conditionalFormatting sqref="G19 G34 G49 G64 G79 G94 G109 G124">
    <cfRule type="cellIs" priority="3" dxfId="12" operator="greaterThan" stopIfTrue="1">
      <formula>25</formula>
    </cfRule>
  </conditionalFormatting>
  <conditionalFormatting sqref="K7:K123">
    <cfRule type="cellIs" priority="2" dxfId="12" operator="notBetween" stopIfTrue="1">
      <formula>-3</formula>
      <formula>3</formula>
    </cfRule>
  </conditionalFormatting>
  <conditionalFormatting sqref="G124">
    <cfRule type="cellIs" priority="1" dxfId="15" operator="lessThan" stopIfTrue="1">
      <formula>25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Používateľ systému Windows</cp:lastModifiedBy>
  <cp:lastPrinted>2013-09-11T15:57:39Z</cp:lastPrinted>
  <dcterms:created xsi:type="dcterms:W3CDTF">2010-11-27T15:56:09Z</dcterms:created>
  <dcterms:modified xsi:type="dcterms:W3CDTF">2013-09-20T18:28:56Z</dcterms:modified>
  <cp:category/>
  <cp:version/>
  <cp:contentType/>
  <cp:contentStatus/>
</cp:coreProperties>
</file>